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0100" windowHeight="9810"/>
  </bookViews>
  <sheets>
    <sheet name="Timer" sheetId="1" r:id="rId1"/>
  </sheets>
  <calcPr calcId="125725"/>
</workbook>
</file>

<file path=xl/calcChain.xml><?xml version="1.0" encoding="utf-8"?>
<calcChain xmlns="http://schemas.openxmlformats.org/spreadsheetml/2006/main">
  <c r="F22" i="1"/>
  <c r="H22"/>
  <c r="D21"/>
  <c r="D23"/>
  <c r="D20"/>
  <c r="D22"/>
  <c r="D9"/>
  <c r="D11"/>
  <c r="D8"/>
  <c r="D10"/>
  <c r="E17"/>
  <c r="D18"/>
  <c r="D19"/>
  <c r="E5"/>
  <c r="D6"/>
  <c r="D7"/>
  <c r="F23"/>
  <c r="H23"/>
  <c r="F10"/>
  <c r="H10"/>
  <c r="F19"/>
  <c r="H19"/>
  <c r="F7"/>
  <c r="H7"/>
  <c r="F11"/>
  <c r="H11"/>
</calcChain>
</file>

<file path=xl/sharedStrings.xml><?xml version="1.0" encoding="utf-8"?>
<sst xmlns="http://schemas.openxmlformats.org/spreadsheetml/2006/main" count="81" uniqueCount="38">
  <si>
    <t>R6</t>
  </si>
  <si>
    <t>Time delay min</t>
  </si>
  <si>
    <t>Time delay max</t>
  </si>
  <si>
    <t>C1</t>
  </si>
  <si>
    <t>Ohm</t>
  </si>
  <si>
    <t>uF</t>
  </si>
  <si>
    <t>Sec</t>
  </si>
  <si>
    <t>Ptot</t>
  </si>
  <si>
    <t>(R6 + P1min)*C1</t>
  </si>
  <si>
    <t>(R6 + P1max)*C1</t>
  </si>
  <si>
    <t>1024 * Tmin</t>
  </si>
  <si>
    <t>1024 * Tmax</t>
  </si>
  <si>
    <t>Konstant</t>
  </si>
  <si>
    <t>Time delay</t>
  </si>
  <si>
    <t>Ptot * C1</t>
  </si>
  <si>
    <t>min</t>
  </si>
  <si>
    <t>sec</t>
  </si>
  <si>
    <t>walter</t>
  </si>
  <si>
    <t>Time delay for lyskasse med XR 2243CP</t>
  </si>
  <si>
    <t>Time delay for lyskasse med XR 2242CP</t>
  </si>
  <si>
    <t>Tpuls</t>
  </si>
  <si>
    <t>K2 * Tpuls</t>
  </si>
  <si>
    <t>K1 * Tpuls</t>
  </si>
  <si>
    <t>K1</t>
  </si>
  <si>
    <t>K2</t>
  </si>
  <si>
    <t>Tpulsmin</t>
  </si>
  <si>
    <t>Tpulsmax</t>
  </si>
  <si>
    <t>K1 * Tpulsmin</t>
  </si>
  <si>
    <t>K1 * Tpulsmax</t>
  </si>
  <si>
    <t>Vælg Potentiometer i Ohm</t>
  </si>
  <si>
    <t>og aflæs Time delay max herunder</t>
  </si>
  <si>
    <t>P1 indstilling</t>
  </si>
  <si>
    <t>og aflæs Time delay min og max herunder</t>
  </si>
  <si>
    <t>Juster Potentiometer til</t>
  </si>
  <si>
    <t>Reg.No.1249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</si>
  <si>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</si>
  <si>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 xml:space="preserve">www.walter-lystfisker.dk </t>
  </si>
  <si>
    <t>COPYRIGHT © 2014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</si>
</sst>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 * #,##0_ ;_ * \-#,##0_ ;_ * &quot;-&quot;??_ ;_ @_ "/>
    <numFmt numFmtId="165" formatCode="_ * #,##0.0000_ ;_ * \-#,##0.0000_ ;_ * &quot;-&quot;??_ ;_ @_ "/>
    <numFmt numFmtId="166" formatCode="_ * #,##0.000_ ;_ * \-#,##0.000_ ;_ * &quot;-&quot;???_ ;_ @_ "/>
  </numFmts>
  <fonts count="10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4" fillId="0" borderId="0" xfId="0" applyFont="1" applyProtection="1">
      <protection hidden="1"/>
    </xf>
    <xf numFmtId="0" fontId="4" fillId="2" borderId="1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Protection="1">
      <protection hidden="1"/>
    </xf>
    <xf numFmtId="0" fontId="4" fillId="2" borderId="2" xfId="0" applyFont="1" applyFill="1" applyBorder="1" applyProtection="1">
      <protection hidden="1"/>
    </xf>
    <xf numFmtId="164" fontId="4" fillId="2" borderId="0" xfId="0" applyNumberFormat="1" applyFont="1" applyFill="1" applyBorder="1" applyProtection="1">
      <protection hidden="1"/>
    </xf>
    <xf numFmtId="43" fontId="4" fillId="2" borderId="0" xfId="1" applyFont="1" applyFill="1" applyBorder="1" applyProtection="1">
      <protection hidden="1"/>
    </xf>
    <xf numFmtId="0" fontId="4" fillId="2" borderId="3" xfId="0" applyFont="1" applyFill="1" applyBorder="1" applyProtection="1">
      <protection hidden="1"/>
    </xf>
    <xf numFmtId="0" fontId="4" fillId="3" borderId="0" xfId="0" applyFont="1" applyFill="1" applyProtection="1">
      <protection hidden="1"/>
    </xf>
    <xf numFmtId="165" fontId="4" fillId="2" borderId="0" xfId="1" applyNumberFormat="1" applyFont="1" applyFill="1" applyBorder="1" applyProtection="1">
      <protection hidden="1"/>
    </xf>
    <xf numFmtId="165" fontId="4" fillId="2" borderId="0" xfId="0" applyNumberFormat="1" applyFont="1" applyFill="1" applyBorder="1" applyProtection="1">
      <protection hidden="1"/>
    </xf>
    <xf numFmtId="3" fontId="4" fillId="2" borderId="0" xfId="0" applyNumberFormat="1" applyFont="1" applyFill="1" applyBorder="1" applyAlignment="1" applyProtection="1">
      <alignment horizontal="center"/>
      <protection hidden="1"/>
    </xf>
    <xf numFmtId="164" fontId="4" fillId="2" borderId="0" xfId="1" applyNumberFormat="1" applyFont="1" applyFill="1" applyBorder="1" applyProtection="1">
      <protection hidden="1"/>
    </xf>
    <xf numFmtId="0" fontId="6" fillId="2" borderId="0" xfId="0" applyFont="1" applyFill="1" applyBorder="1" applyProtection="1">
      <protection hidden="1"/>
    </xf>
    <xf numFmtId="2" fontId="6" fillId="2" borderId="0" xfId="0" applyNumberFormat="1" applyFont="1" applyFill="1" applyBorder="1" applyProtection="1">
      <protection hidden="1"/>
    </xf>
    <xf numFmtId="0" fontId="6" fillId="2" borderId="2" xfId="0" applyFont="1" applyFill="1" applyBorder="1" applyProtection="1">
      <protection hidden="1"/>
    </xf>
    <xf numFmtId="0" fontId="6" fillId="2" borderId="1" xfId="0" applyFont="1" applyFill="1" applyBorder="1" applyProtection="1">
      <protection hidden="1"/>
    </xf>
    <xf numFmtId="0" fontId="4" fillId="4" borderId="0" xfId="0" applyFont="1" applyFill="1" applyBorder="1" applyAlignment="1" applyProtection="1">
      <alignment horizontal="center"/>
      <protection hidden="1"/>
    </xf>
    <xf numFmtId="0" fontId="4" fillId="4" borderId="1" xfId="0" applyFont="1" applyFill="1" applyBorder="1" applyProtection="1">
      <protection hidden="1"/>
    </xf>
    <xf numFmtId="0" fontId="4" fillId="4" borderId="0" xfId="0" applyFont="1" applyFill="1" applyBorder="1" applyProtection="1">
      <protection hidden="1"/>
    </xf>
    <xf numFmtId="43" fontId="4" fillId="4" borderId="0" xfId="0" applyNumberFormat="1" applyFont="1" applyFill="1" applyBorder="1" applyProtection="1">
      <protection hidden="1"/>
    </xf>
    <xf numFmtId="2" fontId="4" fillId="4" borderId="0" xfId="0" applyNumberFormat="1" applyFont="1" applyFill="1" applyBorder="1" applyProtection="1">
      <protection hidden="1"/>
    </xf>
    <xf numFmtId="0" fontId="4" fillId="4" borderId="2" xfId="0" applyFont="1" applyFill="1" applyBorder="1" applyProtection="1">
      <protection hidden="1"/>
    </xf>
    <xf numFmtId="0" fontId="4" fillId="2" borderId="8" xfId="0" applyFont="1" applyFill="1" applyBorder="1" applyProtection="1">
      <protection hidden="1"/>
    </xf>
    <xf numFmtId="165" fontId="4" fillId="2" borderId="3" xfId="0" applyNumberFormat="1" applyFont="1" applyFill="1" applyBorder="1" applyProtection="1">
      <protection hidden="1"/>
    </xf>
    <xf numFmtId="0" fontId="6" fillId="2" borderId="3" xfId="0" applyFont="1" applyFill="1" applyBorder="1" applyProtection="1">
      <protection hidden="1"/>
    </xf>
    <xf numFmtId="2" fontId="6" fillId="2" borderId="3" xfId="0" applyNumberFormat="1" applyFont="1" applyFill="1" applyBorder="1" applyProtection="1">
      <protection hidden="1"/>
    </xf>
    <xf numFmtId="0" fontId="6" fillId="2" borderId="9" xfId="0" applyFont="1" applyFill="1" applyBorder="1" applyProtection="1">
      <protection hidden="1"/>
    </xf>
    <xf numFmtId="0" fontId="7" fillId="3" borderId="0" xfId="0" applyFont="1" applyFill="1" applyProtection="1">
      <protection hidden="1"/>
    </xf>
    <xf numFmtId="0" fontId="4" fillId="3" borderId="0" xfId="0" applyFont="1" applyFill="1" applyProtection="1">
      <protection locked="0"/>
    </xf>
    <xf numFmtId="3" fontId="6" fillId="2" borderId="0" xfId="0" applyNumberFormat="1" applyFont="1" applyFill="1" applyBorder="1" applyAlignment="1" applyProtection="1">
      <alignment horizontal="center"/>
      <protection locked="0"/>
    </xf>
    <xf numFmtId="3" fontId="4" fillId="4" borderId="10" xfId="1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7" fillId="3" borderId="0" xfId="0" applyFont="1" applyFill="1" applyAlignment="1" applyProtection="1">
      <alignment horizontal="center"/>
    </xf>
    <xf numFmtId="166" fontId="3" fillId="3" borderId="5" xfId="0" applyNumberFormat="1" applyFont="1" applyFill="1" applyBorder="1" applyAlignment="1" applyProtection="1">
      <alignment horizontal="center" vertical="center"/>
      <protection hidden="1"/>
    </xf>
    <xf numFmtId="0" fontId="8" fillId="3" borderId="0" xfId="2" applyFill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horizontal="center"/>
      <protection hidden="1"/>
    </xf>
    <xf numFmtId="166" fontId="3" fillId="3" borderId="0" xfId="0" applyNumberFormat="1" applyFont="1" applyFill="1" applyBorder="1" applyAlignment="1" applyProtection="1">
      <alignment horizontal="center" vertical="center"/>
      <protection hidden="1"/>
    </xf>
  </cellXfs>
  <cellStyles count="3">
    <cellStyle name="1000-sep (2 dec)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workbookViewId="0">
      <selection sqref="A1:I1"/>
    </sheetView>
  </sheetViews>
  <sheetFormatPr defaultColWidth="8.85546875" defaultRowHeight="15.75"/>
  <cols>
    <col min="1" max="1" width="26.140625" style="1" bestFit="1" customWidth="1"/>
    <col min="2" max="2" width="18.7109375" style="1" customWidth="1"/>
    <col min="3" max="3" width="3.7109375" style="1" customWidth="1"/>
    <col min="4" max="4" width="18.7109375" style="1" customWidth="1"/>
    <col min="5" max="9" width="10.7109375" style="1" customWidth="1"/>
    <col min="10" max="16384" width="8.85546875" style="1"/>
  </cols>
  <sheetData>
    <row r="1" spans="1:18" ht="19.149999999999999" customHeight="1">
      <c r="A1" s="33" t="s">
        <v>18</v>
      </c>
      <c r="B1" s="34"/>
      <c r="C1" s="34"/>
      <c r="D1" s="34"/>
      <c r="E1" s="34"/>
      <c r="F1" s="34"/>
      <c r="G1" s="34"/>
      <c r="H1" s="34"/>
      <c r="I1" s="35"/>
      <c r="J1" s="9"/>
      <c r="K1" s="9"/>
      <c r="L1" s="9"/>
      <c r="M1" s="9"/>
      <c r="N1" s="9"/>
      <c r="O1" s="9"/>
      <c r="P1" s="9"/>
      <c r="Q1" s="9"/>
      <c r="R1" s="9"/>
    </row>
    <row r="2" spans="1:18" ht="19.149999999999999" customHeight="1">
      <c r="A2" s="2"/>
      <c r="B2" s="18" t="s">
        <v>0</v>
      </c>
      <c r="C2" s="3"/>
      <c r="D2" s="18" t="s">
        <v>31</v>
      </c>
      <c r="E2" s="3" t="s">
        <v>7</v>
      </c>
      <c r="F2" s="3" t="s">
        <v>3</v>
      </c>
      <c r="G2" s="3" t="s">
        <v>12</v>
      </c>
      <c r="H2" s="4"/>
      <c r="I2" s="5"/>
      <c r="J2" s="9"/>
      <c r="K2" s="9"/>
      <c r="L2" s="9"/>
      <c r="M2" s="9"/>
      <c r="N2" s="9"/>
      <c r="O2" s="9"/>
      <c r="P2" s="9"/>
      <c r="Q2" s="9"/>
      <c r="R2" s="9"/>
    </row>
    <row r="3" spans="1:18" ht="19.149999999999999" customHeight="1">
      <c r="A3" s="2"/>
      <c r="B3" s="3" t="s">
        <v>4</v>
      </c>
      <c r="C3" s="3"/>
      <c r="D3" s="3" t="s">
        <v>4</v>
      </c>
      <c r="E3" s="3" t="s">
        <v>4</v>
      </c>
      <c r="F3" s="3" t="s">
        <v>5</v>
      </c>
      <c r="G3" s="3" t="s">
        <v>23</v>
      </c>
      <c r="H3" s="4"/>
      <c r="I3" s="5"/>
      <c r="J3" s="9"/>
      <c r="K3" s="9"/>
      <c r="L3" s="9"/>
      <c r="M3" s="9"/>
      <c r="N3" s="9"/>
      <c r="O3" s="9"/>
      <c r="P3" s="9"/>
      <c r="Q3" s="9"/>
      <c r="R3" s="9"/>
    </row>
    <row r="4" spans="1:18" ht="19.149999999999999" customHeight="1">
      <c r="A4" s="17" t="s">
        <v>29</v>
      </c>
      <c r="B4" s="31">
        <v>1000</v>
      </c>
      <c r="C4" s="12"/>
      <c r="D4" s="31">
        <v>10000</v>
      </c>
      <c r="E4" s="37" t="s">
        <v>32</v>
      </c>
      <c r="F4" s="37"/>
      <c r="G4" s="37"/>
      <c r="H4" s="37"/>
      <c r="I4" s="38"/>
      <c r="J4" s="9"/>
      <c r="K4" s="9"/>
      <c r="L4" s="9"/>
      <c r="M4" s="9"/>
      <c r="N4" s="9"/>
      <c r="O4" s="9"/>
      <c r="P4" s="9"/>
      <c r="Q4" s="9"/>
      <c r="R4" s="9"/>
    </row>
    <row r="5" spans="1:18" ht="19.149999999999999" customHeight="1">
      <c r="A5" s="2" t="s">
        <v>33</v>
      </c>
      <c r="B5" s="32">
        <v>585.93750000000011</v>
      </c>
      <c r="C5" s="13"/>
      <c r="D5" s="32">
        <v>9960.9375</v>
      </c>
      <c r="E5" s="6">
        <f>+B5+D5</f>
        <v>10546.875</v>
      </c>
      <c r="F5" s="32">
        <v>100</v>
      </c>
      <c r="G5" s="3">
        <v>1024</v>
      </c>
      <c r="H5" s="4"/>
      <c r="I5" s="5"/>
      <c r="J5" s="9"/>
      <c r="K5" s="9"/>
      <c r="L5" s="9"/>
      <c r="M5" s="9"/>
      <c r="N5" s="9"/>
      <c r="O5" s="9"/>
      <c r="P5" s="9"/>
      <c r="Q5" s="9"/>
      <c r="R5" s="9"/>
    </row>
    <row r="6" spans="1:18" ht="19.149999999999999" customHeight="1">
      <c r="A6" s="2" t="s">
        <v>20</v>
      </c>
      <c r="B6" s="4" t="s">
        <v>14</v>
      </c>
      <c r="C6" s="4"/>
      <c r="D6" s="7">
        <f>+$E$5*$F$5*10^-6</f>
        <v>1.0546875</v>
      </c>
      <c r="E6" s="4" t="s">
        <v>6</v>
      </c>
      <c r="F6" s="4"/>
      <c r="G6" s="4"/>
      <c r="H6" s="4"/>
      <c r="I6" s="5"/>
      <c r="J6" s="9"/>
      <c r="K6" s="9"/>
      <c r="L6" s="9"/>
      <c r="M6" s="9"/>
      <c r="N6" s="9"/>
      <c r="O6" s="9"/>
      <c r="P6" s="9"/>
      <c r="Q6" s="9"/>
      <c r="R6" s="9"/>
    </row>
    <row r="7" spans="1:18" ht="19.149999999999999" customHeight="1">
      <c r="A7" s="19" t="s">
        <v>13</v>
      </c>
      <c r="B7" s="20" t="s">
        <v>22</v>
      </c>
      <c r="C7" s="20"/>
      <c r="D7" s="21">
        <f>+$G$5*D6</f>
        <v>1080</v>
      </c>
      <c r="E7" s="20" t="s">
        <v>6</v>
      </c>
      <c r="F7" s="20">
        <f>+INT(D7/60)</f>
        <v>18</v>
      </c>
      <c r="G7" s="20" t="s">
        <v>15</v>
      </c>
      <c r="H7" s="22">
        <f>+(D7/60)-F7</f>
        <v>0</v>
      </c>
      <c r="I7" s="23" t="s">
        <v>16</v>
      </c>
      <c r="J7" s="30"/>
      <c r="K7" s="9"/>
      <c r="L7" s="9"/>
      <c r="M7" s="9"/>
      <c r="N7" s="9"/>
      <c r="O7" s="9"/>
      <c r="P7" s="9"/>
      <c r="Q7" s="9"/>
      <c r="R7" s="9"/>
    </row>
    <row r="8" spans="1:18" ht="19.149999999999999" customHeight="1">
      <c r="A8" s="2" t="s">
        <v>25</v>
      </c>
      <c r="B8" s="4" t="s">
        <v>8</v>
      </c>
      <c r="C8" s="4"/>
      <c r="D8" s="10">
        <f>+($B$4+0)*$F$5*10^-6</f>
        <v>9.9999999999999992E-2</v>
      </c>
      <c r="E8" s="4" t="s">
        <v>6</v>
      </c>
      <c r="F8" s="4"/>
      <c r="G8" s="4"/>
      <c r="H8" s="4"/>
      <c r="I8" s="5"/>
      <c r="J8" s="9"/>
      <c r="K8" s="9"/>
      <c r="L8" s="9"/>
      <c r="M8" s="9"/>
      <c r="N8" s="9"/>
      <c r="O8" s="9"/>
      <c r="P8" s="9"/>
      <c r="Q8" s="9"/>
      <c r="R8" s="9"/>
    </row>
    <row r="9" spans="1:18" ht="19.149999999999999" customHeight="1">
      <c r="A9" s="2" t="s">
        <v>26</v>
      </c>
      <c r="B9" s="4" t="s">
        <v>9</v>
      </c>
      <c r="C9" s="4"/>
      <c r="D9" s="10">
        <f>+($B$4+$D$4)*$F$5*10^-6</f>
        <v>1.0999999999999999</v>
      </c>
      <c r="E9" s="4" t="s">
        <v>6</v>
      </c>
      <c r="F9" s="4"/>
      <c r="G9" s="4"/>
      <c r="H9" s="4"/>
      <c r="I9" s="5"/>
      <c r="J9" s="9"/>
      <c r="K9" s="9"/>
      <c r="L9" s="9"/>
      <c r="M9" s="9"/>
      <c r="N9" s="9"/>
      <c r="O9" s="9"/>
      <c r="P9" s="9"/>
      <c r="Q9" s="9"/>
      <c r="R9" s="9"/>
    </row>
    <row r="10" spans="1:18" ht="19.149999999999999" customHeight="1">
      <c r="A10" s="2" t="s">
        <v>1</v>
      </c>
      <c r="B10" s="4" t="s">
        <v>27</v>
      </c>
      <c r="C10" s="4"/>
      <c r="D10" s="11">
        <f>+$G$5*D8</f>
        <v>102.39999999999999</v>
      </c>
      <c r="E10" s="4" t="s">
        <v>6</v>
      </c>
      <c r="F10" s="14">
        <f>+INT(D10/60)</f>
        <v>1</v>
      </c>
      <c r="G10" s="14" t="s">
        <v>15</v>
      </c>
      <c r="H10" s="15">
        <f>+(D10/60)-F10</f>
        <v>0.70666666666666655</v>
      </c>
      <c r="I10" s="16" t="s">
        <v>16</v>
      </c>
      <c r="J10" s="9"/>
      <c r="K10" s="9"/>
      <c r="L10" s="9"/>
      <c r="M10" s="9"/>
      <c r="N10" s="9"/>
      <c r="O10" s="9"/>
      <c r="P10" s="9"/>
      <c r="Q10" s="9"/>
      <c r="R10" s="9"/>
    </row>
    <row r="11" spans="1:18" ht="19.149999999999999" customHeight="1" thickBot="1">
      <c r="A11" s="2" t="s">
        <v>2</v>
      </c>
      <c r="B11" s="4" t="s">
        <v>28</v>
      </c>
      <c r="C11" s="4"/>
      <c r="D11" s="11">
        <f>+$G$5*D9</f>
        <v>1126.3999999999999</v>
      </c>
      <c r="E11" s="4" t="s">
        <v>6</v>
      </c>
      <c r="F11" s="14">
        <f>+INT(D11/60)</f>
        <v>18</v>
      </c>
      <c r="G11" s="14" t="s">
        <v>15</v>
      </c>
      <c r="H11" s="15">
        <f>+(D11/60)-F11</f>
        <v>0.77333333333332988</v>
      </c>
      <c r="I11" s="16" t="s">
        <v>16</v>
      </c>
      <c r="J11" s="9"/>
      <c r="K11" s="9"/>
      <c r="L11" s="9"/>
      <c r="M11" s="9"/>
      <c r="N11" s="9"/>
      <c r="O11" s="9"/>
      <c r="P11" s="9"/>
      <c r="Q11" s="9"/>
      <c r="R11" s="9"/>
    </row>
    <row r="12" spans="1:18" ht="19.149999999999999" customHeight="1" thickBot="1">
      <c r="A12" s="36"/>
      <c r="B12" s="36"/>
      <c r="C12" s="36"/>
      <c r="D12" s="36"/>
      <c r="E12" s="36"/>
      <c r="F12" s="36"/>
      <c r="G12" s="36"/>
      <c r="H12" s="36"/>
      <c r="I12" s="36"/>
      <c r="J12" s="9"/>
      <c r="K12" s="9"/>
      <c r="L12" s="9"/>
      <c r="M12" s="9"/>
      <c r="N12" s="9"/>
      <c r="O12" s="9"/>
      <c r="P12" s="9"/>
      <c r="Q12" s="9"/>
      <c r="R12" s="9"/>
    </row>
    <row r="13" spans="1:18" ht="19.149999999999999" customHeight="1">
      <c r="A13" s="33" t="s">
        <v>19</v>
      </c>
      <c r="B13" s="34"/>
      <c r="C13" s="34"/>
      <c r="D13" s="34"/>
      <c r="E13" s="34"/>
      <c r="F13" s="34"/>
      <c r="G13" s="34"/>
      <c r="H13" s="34"/>
      <c r="I13" s="35"/>
      <c r="J13" s="9"/>
      <c r="K13" s="9"/>
      <c r="L13" s="9"/>
      <c r="M13" s="9"/>
      <c r="N13" s="9"/>
      <c r="O13" s="9"/>
      <c r="P13" s="9"/>
      <c r="Q13" s="9"/>
      <c r="R13" s="9"/>
    </row>
    <row r="14" spans="1:18" ht="19.149999999999999" customHeight="1">
      <c r="A14" s="2"/>
      <c r="B14" s="18" t="s">
        <v>0</v>
      </c>
      <c r="C14" s="3"/>
      <c r="D14" s="18" t="s">
        <v>31</v>
      </c>
      <c r="E14" s="3" t="s">
        <v>7</v>
      </c>
      <c r="F14" s="3" t="s">
        <v>3</v>
      </c>
      <c r="G14" s="3" t="s">
        <v>12</v>
      </c>
      <c r="H14" s="4"/>
      <c r="I14" s="5"/>
      <c r="J14" s="9"/>
      <c r="K14" s="9"/>
      <c r="L14" s="9"/>
      <c r="M14" s="9"/>
      <c r="N14" s="9"/>
      <c r="O14" s="9"/>
      <c r="P14" s="9"/>
      <c r="Q14" s="9"/>
      <c r="R14" s="9"/>
    </row>
    <row r="15" spans="1:18" ht="19.149999999999999" customHeight="1">
      <c r="A15" s="2"/>
      <c r="B15" s="3" t="s">
        <v>4</v>
      </c>
      <c r="C15" s="3"/>
      <c r="D15" s="3" t="s">
        <v>4</v>
      </c>
      <c r="E15" s="3" t="s">
        <v>4</v>
      </c>
      <c r="F15" s="3" t="s">
        <v>5</v>
      </c>
      <c r="G15" s="3" t="s">
        <v>24</v>
      </c>
      <c r="H15" s="4"/>
      <c r="I15" s="5"/>
      <c r="J15" s="9"/>
      <c r="K15" s="9"/>
      <c r="L15" s="9"/>
      <c r="M15" s="9"/>
      <c r="N15" s="9"/>
      <c r="O15" s="9"/>
      <c r="P15" s="9"/>
      <c r="Q15" s="9"/>
      <c r="R15" s="9"/>
    </row>
    <row r="16" spans="1:18" ht="19.149999999999999" customHeight="1">
      <c r="A16" s="17" t="s">
        <v>29</v>
      </c>
      <c r="B16" s="31">
        <v>5000</v>
      </c>
      <c r="C16" s="12"/>
      <c r="D16" s="31">
        <v>100000</v>
      </c>
      <c r="E16" s="37" t="s">
        <v>30</v>
      </c>
      <c r="F16" s="37"/>
      <c r="G16" s="37"/>
      <c r="H16" s="37"/>
      <c r="I16" s="38"/>
      <c r="J16" s="9"/>
      <c r="K16" s="9"/>
      <c r="L16" s="9"/>
      <c r="M16" s="9"/>
      <c r="N16" s="9"/>
      <c r="O16" s="9"/>
      <c r="P16" s="9"/>
      <c r="Q16" s="9"/>
      <c r="R16" s="9"/>
    </row>
    <row r="17" spans="1:18" ht="19.149999999999999" customHeight="1">
      <c r="A17" s="2" t="s">
        <v>33</v>
      </c>
      <c r="B17" s="32">
        <v>4687.5000000000009</v>
      </c>
      <c r="C17" s="13"/>
      <c r="D17" s="32">
        <v>98437.499999999985</v>
      </c>
      <c r="E17" s="6">
        <f>+B17+D17</f>
        <v>103124.99999999999</v>
      </c>
      <c r="F17" s="32">
        <v>100</v>
      </c>
      <c r="G17" s="3">
        <v>128</v>
      </c>
      <c r="H17" s="4"/>
      <c r="I17" s="5"/>
      <c r="J17" s="9"/>
      <c r="K17" s="9"/>
      <c r="L17" s="9"/>
      <c r="M17" s="9"/>
      <c r="N17" s="9"/>
      <c r="O17" s="9"/>
      <c r="P17" s="9"/>
      <c r="Q17" s="9"/>
      <c r="R17" s="9"/>
    </row>
    <row r="18" spans="1:18" ht="19.149999999999999" customHeight="1">
      <c r="A18" s="2" t="s">
        <v>20</v>
      </c>
      <c r="B18" s="4" t="s">
        <v>14</v>
      </c>
      <c r="C18" s="4"/>
      <c r="D18" s="7">
        <f>+$E$17*$F$17*10^-6</f>
        <v>10.312499999999998</v>
      </c>
      <c r="E18" s="4" t="s">
        <v>6</v>
      </c>
      <c r="F18" s="4"/>
      <c r="G18" s="4"/>
      <c r="H18" s="4"/>
      <c r="I18" s="5"/>
      <c r="J18" s="9"/>
      <c r="K18" s="9"/>
      <c r="L18" s="9"/>
      <c r="M18" s="9"/>
      <c r="N18" s="9"/>
      <c r="O18" s="9"/>
      <c r="P18" s="9"/>
      <c r="Q18" s="9"/>
      <c r="R18" s="9"/>
    </row>
    <row r="19" spans="1:18" ht="19.149999999999999" customHeight="1">
      <c r="A19" s="19" t="s">
        <v>13</v>
      </c>
      <c r="B19" s="20" t="s">
        <v>21</v>
      </c>
      <c r="C19" s="20"/>
      <c r="D19" s="21">
        <f>+$G$17*D18</f>
        <v>1319.9999999999998</v>
      </c>
      <c r="E19" s="20" t="s">
        <v>6</v>
      </c>
      <c r="F19" s="20">
        <f>+INT(D19/60)</f>
        <v>22</v>
      </c>
      <c r="G19" s="20" t="s">
        <v>15</v>
      </c>
      <c r="H19" s="22">
        <f>+(D19/60)-F19</f>
        <v>0</v>
      </c>
      <c r="I19" s="23" t="s">
        <v>16</v>
      </c>
      <c r="J19" s="9"/>
      <c r="K19" s="9"/>
      <c r="L19" s="9"/>
      <c r="M19" s="9"/>
      <c r="N19" s="9"/>
      <c r="O19" s="9"/>
      <c r="P19" s="9"/>
      <c r="Q19" s="9"/>
      <c r="R19" s="9"/>
    </row>
    <row r="20" spans="1:18" ht="19.149999999999999" customHeight="1">
      <c r="A20" s="2" t="s">
        <v>25</v>
      </c>
      <c r="B20" s="4" t="s">
        <v>8</v>
      </c>
      <c r="C20" s="4"/>
      <c r="D20" s="10">
        <f>+($B$16+0)*$F$17*10^-6</f>
        <v>0.5</v>
      </c>
      <c r="E20" s="4" t="s">
        <v>6</v>
      </c>
      <c r="F20" s="4"/>
      <c r="G20" s="4"/>
      <c r="H20" s="4"/>
      <c r="I20" s="5"/>
      <c r="J20" s="9"/>
      <c r="K20" s="9"/>
      <c r="L20" s="9"/>
      <c r="M20" s="9"/>
      <c r="N20" s="9"/>
      <c r="O20" s="9"/>
      <c r="P20" s="9"/>
      <c r="Q20" s="9"/>
      <c r="R20" s="9"/>
    </row>
    <row r="21" spans="1:18" ht="19.149999999999999" customHeight="1">
      <c r="A21" s="2" t="s">
        <v>26</v>
      </c>
      <c r="B21" s="4" t="s">
        <v>9</v>
      </c>
      <c r="C21" s="4"/>
      <c r="D21" s="10">
        <f>+($B$16+D16)*$F$17*10^-6</f>
        <v>10.5</v>
      </c>
      <c r="E21" s="4" t="s">
        <v>6</v>
      </c>
      <c r="F21" s="4"/>
      <c r="G21" s="4"/>
      <c r="H21" s="4"/>
      <c r="I21" s="5"/>
      <c r="J21" s="9"/>
      <c r="K21" s="9"/>
      <c r="L21" s="9"/>
      <c r="M21" s="9"/>
      <c r="N21" s="9"/>
      <c r="O21" s="9"/>
      <c r="P21" s="9"/>
      <c r="Q21" s="9"/>
      <c r="R21" s="9"/>
    </row>
    <row r="22" spans="1:18" ht="19.149999999999999" customHeight="1">
      <c r="A22" s="2" t="s">
        <v>1</v>
      </c>
      <c r="B22" s="4" t="s">
        <v>10</v>
      </c>
      <c r="C22" s="4"/>
      <c r="D22" s="11">
        <f>+$G$17*D20</f>
        <v>64</v>
      </c>
      <c r="E22" s="4" t="s">
        <v>6</v>
      </c>
      <c r="F22" s="14">
        <f>+INT(D22/60)</f>
        <v>1</v>
      </c>
      <c r="G22" s="14" t="s">
        <v>15</v>
      </c>
      <c r="H22" s="15">
        <f>+(D22/60)-F22</f>
        <v>6.6666666666666652E-2</v>
      </c>
      <c r="I22" s="16" t="s">
        <v>16</v>
      </c>
      <c r="J22" s="9"/>
      <c r="K22" s="9"/>
      <c r="L22" s="9"/>
      <c r="M22" s="9"/>
      <c r="N22" s="9"/>
      <c r="O22" s="9"/>
      <c r="P22" s="9"/>
      <c r="Q22" s="9"/>
      <c r="R22" s="9"/>
    </row>
    <row r="23" spans="1:18" ht="19.149999999999999" customHeight="1" thickBot="1">
      <c r="A23" s="24" t="s">
        <v>2</v>
      </c>
      <c r="B23" s="8" t="s">
        <v>11</v>
      </c>
      <c r="C23" s="8"/>
      <c r="D23" s="25">
        <f>+$G$17*D21</f>
        <v>1344</v>
      </c>
      <c r="E23" s="8" t="s">
        <v>6</v>
      </c>
      <c r="F23" s="26">
        <f>+INT(D23/60)</f>
        <v>22</v>
      </c>
      <c r="G23" s="26" t="s">
        <v>15</v>
      </c>
      <c r="H23" s="27">
        <f>+(D23/60)-F23</f>
        <v>0.39999999999999858</v>
      </c>
      <c r="I23" s="28" t="s">
        <v>16</v>
      </c>
      <c r="J23" s="9"/>
      <c r="K23" s="9"/>
      <c r="L23" s="9"/>
      <c r="M23" s="9"/>
      <c r="N23" s="9"/>
      <c r="O23" s="9"/>
      <c r="P23" s="9"/>
      <c r="Q23" s="9"/>
      <c r="R23" s="9"/>
    </row>
    <row r="24" spans="1:18">
      <c r="A24" s="9"/>
      <c r="B24" s="9"/>
      <c r="C24" s="9"/>
      <c r="D24" s="40"/>
      <c r="E24" s="40"/>
      <c r="F24" s="40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>
      <c r="A25" s="9"/>
      <c r="B25" s="9"/>
      <c r="C25" s="9"/>
      <c r="D25" s="43" t="s">
        <v>35</v>
      </c>
      <c r="E25" s="43"/>
      <c r="F25" s="43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>
      <c r="A26" s="9"/>
      <c r="B26" s="9"/>
      <c r="C26" s="9"/>
      <c r="D26" s="41" t="s">
        <v>36</v>
      </c>
      <c r="E26" s="41"/>
      <c r="F26" s="41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ht="18.75">
      <c r="A27" s="29" t="s">
        <v>17</v>
      </c>
      <c r="B27" s="9"/>
      <c r="C27" s="9"/>
      <c r="D27" s="42" t="s">
        <v>37</v>
      </c>
      <c r="E27" s="42"/>
      <c r="F27" s="42"/>
      <c r="G27" s="9"/>
      <c r="H27" s="9"/>
      <c r="I27" s="9"/>
      <c r="J27" s="9"/>
      <c r="K27" s="9"/>
      <c r="L27" s="9"/>
      <c r="M27" s="9"/>
      <c r="N27" s="9"/>
      <c r="O27" s="9"/>
      <c r="P27" s="9"/>
      <c r="Q27" s="39" t="s">
        <v>34</v>
      </c>
      <c r="R27" s="39"/>
    </row>
  </sheetData>
  <mergeCells count="10">
    <mergeCell ref="Q27:R27"/>
    <mergeCell ref="D24:F24"/>
    <mergeCell ref="D25:F25"/>
    <mergeCell ref="D26:F26"/>
    <mergeCell ref="D27:F27"/>
    <mergeCell ref="A1:I1"/>
    <mergeCell ref="A13:I13"/>
    <mergeCell ref="A12:I12"/>
    <mergeCell ref="E4:I4"/>
    <mergeCell ref="E16:I16"/>
  </mergeCells>
  <hyperlinks>
    <hyperlink ref="D26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Timer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dcterms:created xsi:type="dcterms:W3CDTF">2011-12-14T11:50:55Z</dcterms:created>
  <dcterms:modified xsi:type="dcterms:W3CDTF">2018-09-20T07:07:22Z</dcterms:modified>
</cp:coreProperties>
</file>