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30" windowWidth="20100" windowHeight="9810"/>
  </bookViews>
  <sheets>
    <sheet name="Thevenin" sheetId="1" r:id="rId1"/>
    <sheet name="Trekant" sheetId="2" r:id="rId2"/>
    <sheet name="Stjerne" sheetId="3" r:id="rId3"/>
  </sheets>
  <calcPr calcId="125725"/>
</workbook>
</file>

<file path=xl/calcChain.xml><?xml version="1.0" encoding="utf-8"?>
<calcChain xmlns="http://schemas.openxmlformats.org/spreadsheetml/2006/main">
  <c r="O11" i="3"/>
  <c r="H25"/>
  <c r="O9"/>
  <c r="F22"/>
  <c r="O7"/>
  <c r="E25"/>
  <c r="K24"/>
  <c r="H24"/>
  <c r="K26"/>
  <c r="K26" i="2"/>
  <c r="F22"/>
  <c r="H25"/>
  <c r="E25"/>
  <c r="N11"/>
  <c r="K24"/>
  <c r="N9"/>
  <c r="H24"/>
  <c r="N7"/>
  <c r="N17" i="1"/>
  <c r="V11"/>
  <c r="V26"/>
  <c r="U11"/>
  <c r="U26"/>
  <c r="N6"/>
  <c r="N21"/>
  <c r="K11"/>
  <c r="R17"/>
  <c r="J51"/>
  <c r="J47"/>
  <c r="C53"/>
  <c r="H21"/>
  <c r="H22"/>
  <c r="H23"/>
  <c r="H24"/>
  <c r="J24"/>
  <c r="G6"/>
  <c r="W14"/>
  <c r="W29"/>
  <c r="T14"/>
  <c r="T29"/>
  <c r="X8"/>
  <c r="X48"/>
  <c r="T8"/>
  <c r="T23"/>
  <c r="T36"/>
  <c r="Q8"/>
  <c r="Q23"/>
  <c r="Q36"/>
  <c r="M8"/>
  <c r="M23"/>
  <c r="W2"/>
  <c r="W17"/>
  <c r="W30"/>
  <c r="T2"/>
  <c r="T17"/>
  <c r="T30"/>
  <c r="Q2"/>
  <c r="Q17"/>
  <c r="Q30"/>
  <c r="AA23"/>
  <c r="Q43"/>
  <c r="I11"/>
  <c r="D47"/>
  <c r="J49"/>
  <c r="U17"/>
  <c r="D9"/>
  <c r="E9"/>
  <c r="D11"/>
  <c r="E11"/>
  <c r="H15"/>
  <c r="H16"/>
  <c r="J15"/>
  <c r="K6"/>
  <c r="H30"/>
  <c r="AA48"/>
  <c r="AA49"/>
  <c r="J30"/>
  <c r="L6"/>
  <c r="N46"/>
  <c r="Q49"/>
  <c r="M48"/>
  <c r="AA47"/>
  <c r="T46"/>
</calcChain>
</file>

<file path=xl/sharedStrings.xml><?xml version="1.0" encoding="utf-8"?>
<sst xmlns="http://schemas.openxmlformats.org/spreadsheetml/2006/main" count="212" uniqueCount="130">
  <si>
    <t>R1</t>
  </si>
  <si>
    <t>R2</t>
  </si>
  <si>
    <t>R3</t>
  </si>
  <si>
    <t>R4</t>
  </si>
  <si>
    <t>R5</t>
  </si>
  <si>
    <t>R6</t>
  </si>
  <si>
    <t>R1//2 + R3 =</t>
  </si>
  <si>
    <t>R1//R2 =</t>
  </si>
  <si>
    <t>(R1//2 + R3 )//R4 =</t>
  </si>
  <si>
    <t>((R1//2 + R3 )//R4)+R5 =</t>
  </si>
  <si>
    <t xml:space="preserve"> Volt</t>
  </si>
  <si>
    <t xml:space="preserve"> mA</t>
  </si>
  <si>
    <t>Vth</t>
  </si>
  <si>
    <t>Rth</t>
  </si>
  <si>
    <t>Find Rth</t>
  </si>
  <si>
    <t>Find Vth</t>
  </si>
  <si>
    <t>A</t>
  </si>
  <si>
    <t>B</t>
  </si>
  <si>
    <t>Thevenin's Theorem</t>
  </si>
  <si>
    <t>V1</t>
  </si>
  <si>
    <t>V2</t>
  </si>
  <si>
    <t>V3</t>
  </si>
  <si>
    <t>+</t>
  </si>
  <si>
    <t>Rload</t>
  </si>
  <si>
    <t>I1</t>
  </si>
  <si>
    <t>I2</t>
  </si>
  <si>
    <t>I1-I2</t>
  </si>
  <si>
    <t>Loop l</t>
  </si>
  <si>
    <t>Loop ll</t>
  </si>
  <si>
    <t>-R1*I1-R2*I2+V1=0</t>
  </si>
  <si>
    <t>-R3(I1-I2)-R4(I1-I2)-V2+R2*I2=0</t>
  </si>
  <si>
    <t>I2 =</t>
  </si>
  <si>
    <t>Loop lll</t>
  </si>
  <si>
    <t>-Vth+V3+R4(I1-I2)=0</t>
  </si>
  <si>
    <t>Vth = V3+R4(I1-I2)</t>
  </si>
  <si>
    <t>Volt</t>
  </si>
  <si>
    <t>-R3(I1-I2)-Vth+V3-V2+R2*I2 = 0</t>
  </si>
  <si>
    <t>R1*R2/(R1+R2) =</t>
  </si>
  <si>
    <t>Ω</t>
  </si>
  <si>
    <t>R1//R2 i serie med R3</t>
  </si>
  <si>
    <t>R1//R2 i serie med R3 // med R4</t>
  </si>
  <si>
    <t>R1//R2 i serie med R3 // med R4 i serie med R5</t>
  </si>
  <si>
    <t>Step 2</t>
  </si>
  <si>
    <t>Step 3</t>
  </si>
  <si>
    <t>R6 (Rload)</t>
  </si>
  <si>
    <t>Step 4</t>
  </si>
  <si>
    <t>Step 5</t>
  </si>
  <si>
    <t>Amp.</t>
  </si>
  <si>
    <t>-R3*[I1-I2]-R4*[I1-I2]-V2+(R2*I2) = 0</t>
  </si>
  <si>
    <t>(-R1*I1)-(R2*I2)+V1=0</t>
  </si>
  <si>
    <t>(-R3*I1)+(R3*I2)-(R4*I1)+(R4*I2)-V2+(R2*I2)=0</t>
  </si>
  <si>
    <t>I1 =</t>
  </si>
  <si>
    <t>(-R3*((-R2*I2)+V1)/R1)+(R3*I2)-(R4*((-R2*I2)+V1)/R1)+(R4*I2)-V2+(R2*I2) = 0</t>
  </si>
  <si>
    <t>Vi lader Excel løse værdien af I2 med en "Hvad hvis-analyse"</t>
  </si>
  <si>
    <t>Vth = -R3(I1-I2)+V3-V2+(R2*I2)</t>
  </si>
  <si>
    <t>Følg disse 6 step</t>
  </si>
  <si>
    <t>Vth/(Rth+Rload)</t>
  </si>
  <si>
    <t>Find Ith</t>
  </si>
  <si>
    <t xml:space="preserve">Ith = </t>
  </si>
  <si>
    <t>1. step.</t>
  </si>
  <si>
    <t>2. step.</t>
  </si>
  <si>
    <t>3. step.</t>
  </si>
  <si>
    <t>4. step.</t>
  </si>
  <si>
    <t>5. step.</t>
  </si>
  <si>
    <t>6. step.</t>
  </si>
  <si>
    <t>Fjern en modstand og kald den Rload her fjernes R6</t>
  </si>
  <si>
    <t>Find Rth. Fjern alle batterier og kortslut klemmerne. Kig ind i kredsløbet fra V1 mod Rload</t>
  </si>
  <si>
    <t>Find Ith i R6 her Rload</t>
  </si>
  <si>
    <t>Step 1</t>
  </si>
  <si>
    <t>Ingen strøm</t>
  </si>
  <si>
    <t>Strømmen kan gå begge veje</t>
  </si>
  <si>
    <t>W</t>
  </si>
  <si>
    <t>walter</t>
  </si>
  <si>
    <t>Step 6</t>
  </si>
  <si>
    <t>Prøv selv at danne denne Loop ligning. Du skal komme til samme resultat som Loop ll og lll</t>
  </si>
  <si>
    <t>Kig ind</t>
  </si>
  <si>
    <t>j@walter-lystfisker.dk</t>
  </si>
  <si>
    <t>Afrundet</t>
  </si>
  <si>
    <t>GND</t>
  </si>
  <si>
    <t>mW</t>
  </si>
  <si>
    <t>Punktet GND er et reference punkt, som skal være der i et computer program, hvis man vil sammenligne resultaterne</t>
  </si>
  <si>
    <t>Indsæt værdierne for modstande (Ohm)  og batterier (Volt) i de gule celler ovenfor. Max 2 af batterierne kan være 0 Volt. Bemærk den indre modstand i batterierne er ikke medregnet</t>
  </si>
  <si>
    <t>Find strømmen i de Loop som kredsløbet kan deles op i. Her  Loop l og Loop ll. Husk fortegn skal være korrekte. I Loop lll går der ingen strøm</t>
  </si>
  <si>
    <t>Celle J51 sættes til værdien 0 ved at ændre celle C51 i "Målsøgning". Røde celler</t>
  </si>
  <si>
    <t>Er 0 "OK"</t>
  </si>
  <si>
    <t>Lav en "Målsøgning"</t>
  </si>
  <si>
    <t>Se neden for</t>
  </si>
  <si>
    <t>De to ligninger løses m.h.t. I1 og I2 og vi får</t>
  </si>
  <si>
    <t>Find Vth ved at indsætte et fiktiv batteri  (Vth) mellem A (vælg +)  og B (vælg -) og find én Loop i kredsløbet. Her kan findes 3 Loop men kun én skal bruges. Loop lll er lettest</t>
  </si>
  <si>
    <t>De to ligninger med 2 ubekendte løses m.h.t. I1 og I2 og vi får:</t>
  </si>
  <si>
    <t>Loop l Eq. l</t>
  </si>
  <si>
    <t>Loop ll Eq. ll</t>
  </si>
  <si>
    <t>I1 indsættes i Eq. ll</t>
  </si>
  <si>
    <t>I2 indsættes i Eq. l og vi får I1. Grønne celler</t>
  </si>
  <si>
    <t>Fortegn i et Loop: Vælg at gå CW rundt fra stjernepunktet              Går man fra - til + er fortegnet +, går man fra + til - er fortegnet -</t>
  </si>
  <si>
    <t>Jeg mangler de rigtige symboler for batterier</t>
  </si>
  <si>
    <r>
      <t xml:space="preserve">  </t>
    </r>
    <r>
      <rPr>
        <sz val="11"/>
        <color indexed="8"/>
        <rFont val="Calibri"/>
        <family val="2"/>
      </rPr>
      <t>Ω</t>
    </r>
  </si>
  <si>
    <r>
      <t>((-R2*I2)+V1) / R1 = [Volt/</t>
    </r>
    <r>
      <rPr>
        <sz val="11"/>
        <color indexed="8"/>
        <rFont val="Calibri"/>
        <family val="2"/>
      </rPr>
      <t>Ω] [Amp]</t>
    </r>
  </si>
  <si>
    <r>
      <t xml:space="preserve">Udarbejdet af Jørgen Walter </t>
    </r>
    <r>
      <rPr>
        <b/>
        <sz val="11"/>
        <color indexed="8"/>
        <rFont val="Calibri"/>
        <family val="2"/>
      </rPr>
      <t>©</t>
    </r>
  </si>
  <si>
    <t>Trekant til stjerne transformation for 3 Impedanser</t>
  </si>
  <si>
    <t>Stjerne til trekant transformation for 3 Impedanser</t>
  </si>
  <si>
    <t>Stjerne kredsløbet i figur 2 skal erstatte trekant kredsløbet i fgur 1. Det betyder, at impedansen mellem terminalerne  1 og 2, mellem 2 og 3 samt mellem terminalerne 3 og 1 skal være ens på de 2 figurer.</t>
  </si>
  <si>
    <t>Løses ligningerne med hensyn til Z10, Z20 og Z30 fås følgende:</t>
  </si>
  <si>
    <t>Z10 + Z20 = Z12 || (Z23 + Z31) = Z12 * (Z23 + Z31) / (Z12 + Z23 + Z 31)</t>
  </si>
  <si>
    <t>Z20 + Z30 = Z23 || (Z12 + Z31) = Z23 * (Z12 + Z31) / (Z12 + Z23 + Z 31)</t>
  </si>
  <si>
    <t>Z30 + Z10 = Z31 || (Z12 + Z23) = Z31 * (Z12 + Z23) / (Z12 + Z23 + Z 31)</t>
  </si>
  <si>
    <t>Z10 = (Z12 * Z31) / (Z12 + Z23 + Z31) =</t>
  </si>
  <si>
    <t>Z20 = (Z12 * Z23) / (Z12 + Z23 + Z31) =</t>
  </si>
  <si>
    <t>Z12</t>
  </si>
  <si>
    <t>Z23</t>
  </si>
  <si>
    <t>Z31</t>
  </si>
  <si>
    <t>Der anvendes for impedans værdien Ohm i regneeksemplet</t>
  </si>
  <si>
    <t>Z30 = (Z23 * Z31) / (Z12 + Z23 + Z31) =</t>
  </si>
  <si>
    <t>Trekant kredsløbet i figur 1 skal erstatte stjerne kredsløbet i fgur 2. Det betyder, at impedansen mellem terminalerne  1 og 2, mellem 2 og 3 samt mellem terminalerne 3 og 1 skal være ens på de 2 figurer.</t>
  </si>
  <si>
    <t>Løses ligningerne med hensyn til Z12, Z23 og Z31 fås følgende:</t>
  </si>
  <si>
    <t xml:space="preserve">Z12 = (Z10*Z20) + (Z20*Z30) + (Z30*Z10) / Z30 = </t>
  </si>
  <si>
    <t xml:space="preserve">Z23 = (Z10*Z20) + (Z20*Z30) + (Z30*Z10) / Z10 = </t>
  </si>
  <si>
    <t xml:space="preserve">Z31 = (Z10*Z20) + (Z20*Z30) + (Z30*Z10) / Z20 = </t>
  </si>
  <si>
    <t>Z10</t>
  </si>
  <si>
    <t>Z20</t>
  </si>
  <si>
    <t>Z30</t>
  </si>
  <si>
    <t>Indsæt værdierne for de 3 Stjerne impedanser i de gule felter herunder og aflæs de 3 Trekant impedanser i de grønne felter</t>
  </si>
  <si>
    <t>Indsæt værdierne for de 3 Trekant impedanser i de gule felter herunder og aflæs de 3 Stjerne impedanser i de grønne felter</t>
  </si>
  <si>
    <t>TP1-TP2</t>
  </si>
  <si>
    <t>TP2-TP3</t>
  </si>
  <si>
    <t>TP3-TP1</t>
  </si>
  <si>
    <t>Derfor kan vi danne flg. 3 ligninger:</t>
  </si>
  <si>
    <t xml:space="preserve">www.walter-lystfisker.dk </t>
  </si>
  <si>
    <t>COPYRIGHT © 2014</t>
  </si>
  <si>
    <t>Reg.No.1247</t>
  </si>
</sst>
</file>

<file path=xl/styles.xml><?xml version="1.0" encoding="utf-8"?>
<styleSheet xmlns="http://schemas.openxmlformats.org/spreadsheetml/2006/main">
  <numFmts count="7">
    <numFmt numFmtId="43" formatCode="_ * #,##0.00_ ;_ * \-#,##0.00_ ;_ * &quot;-&quot;??_ ;_ @_ "/>
    <numFmt numFmtId="164" formatCode="0.000"/>
    <numFmt numFmtId="165" formatCode="0.00000"/>
    <numFmt numFmtId="166" formatCode="_ * #,##0.000_ ;_ * \-#,##0.000_ ;_ * &quot;-&quot;???_ ;_ @_ "/>
    <numFmt numFmtId="167" formatCode="0.0000"/>
    <numFmt numFmtId="168" formatCode="0.000000"/>
    <numFmt numFmtId="169" formatCode="0.00000000"/>
  </numFmts>
  <fonts count="15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1"/>
      <name val="Calibri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sz val="11"/>
      <color theme="1"/>
      <name val="Calibri"/>
      <family val="2"/>
      <scheme val="minor"/>
    </font>
    <font>
      <sz val="11"/>
      <color theme="0" tint="-0.14999847407452621"/>
      <name val="Calibri"/>
      <family val="2"/>
      <scheme val="minor"/>
    </font>
    <font>
      <sz val="11"/>
      <color theme="1"/>
      <name val="Calibri"/>
      <family val="2"/>
    </font>
    <font>
      <b/>
      <sz val="14"/>
      <color theme="1"/>
      <name val="Calibri"/>
      <family val="2"/>
      <scheme val="minor"/>
    </font>
    <font>
      <sz val="11"/>
      <color theme="0" tint="-4.9989318521683403E-2"/>
      <name val="Calibri"/>
      <family val="2"/>
    </font>
    <font>
      <b/>
      <sz val="12"/>
      <color theme="1"/>
      <name val="Calibri"/>
      <family val="2"/>
    </font>
    <font>
      <b/>
      <sz val="11"/>
      <color theme="1"/>
      <name val="Calibri"/>
      <family val="2"/>
    </font>
    <font>
      <sz val="8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</fills>
  <borders count="37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</cellStyleXfs>
  <cellXfs count="210">
    <xf numFmtId="0" fontId="0" fillId="0" borderId="0" xfId="0"/>
    <xf numFmtId="166" fontId="6" fillId="2" borderId="0" xfId="0" applyNumberFormat="1" applyFont="1" applyFill="1" applyBorder="1" applyAlignment="1" applyProtection="1">
      <protection hidden="1"/>
    </xf>
    <xf numFmtId="167" fontId="7" fillId="2" borderId="0" xfId="0" applyNumberFormat="1" applyFont="1" applyFill="1" applyBorder="1" applyProtection="1">
      <protection hidden="1"/>
    </xf>
    <xf numFmtId="168" fontId="7" fillId="2" borderId="0" xfId="0" applyNumberFormat="1" applyFont="1" applyFill="1" applyBorder="1" applyProtection="1">
      <protection hidden="1"/>
    </xf>
    <xf numFmtId="2" fontId="7" fillId="2" borderId="0" xfId="0" applyNumberFormat="1" applyFont="1" applyFill="1" applyBorder="1" applyProtection="1">
      <protection hidden="1"/>
    </xf>
    <xf numFmtId="0" fontId="7" fillId="2" borderId="0" xfId="0" applyFont="1" applyFill="1" applyBorder="1" applyProtection="1">
      <protection hidden="1"/>
    </xf>
    <xf numFmtId="168" fontId="7" fillId="2" borderId="2" xfId="0" applyNumberFormat="1" applyFont="1" applyFill="1" applyBorder="1" applyProtection="1">
      <protection hidden="1"/>
    </xf>
    <xf numFmtId="0" fontId="7" fillId="2" borderId="2" xfId="0" applyFont="1" applyFill="1" applyBorder="1" applyProtection="1">
      <protection hidden="1"/>
    </xf>
    <xf numFmtId="0" fontId="8" fillId="2" borderId="0" xfId="0" applyFont="1" applyFill="1" applyBorder="1" applyAlignment="1" applyProtection="1">
      <alignment horizontal="center"/>
      <protection hidden="1"/>
    </xf>
    <xf numFmtId="0" fontId="0" fillId="2" borderId="0" xfId="0" applyFont="1" applyFill="1" applyBorder="1" applyAlignment="1" applyProtection="1">
      <alignment horizontal="center"/>
      <protection hidden="1"/>
    </xf>
    <xf numFmtId="0" fontId="0" fillId="2" borderId="3" xfId="0" applyFont="1" applyFill="1" applyBorder="1" applyProtection="1">
      <protection hidden="1"/>
    </xf>
    <xf numFmtId="0" fontId="0" fillId="2" borderId="4" xfId="0" applyFont="1" applyFill="1" applyBorder="1" applyProtection="1">
      <protection hidden="1"/>
    </xf>
    <xf numFmtId="0" fontId="0" fillId="0" borderId="0" xfId="0" applyFont="1" applyProtection="1">
      <protection hidden="1"/>
    </xf>
    <xf numFmtId="0" fontId="6" fillId="2" borderId="5" xfId="0" applyFont="1" applyFill="1" applyBorder="1" applyAlignment="1" applyProtection="1">
      <alignment horizontal="center" vertical="center"/>
      <protection hidden="1"/>
    </xf>
    <xf numFmtId="0" fontId="0" fillId="2" borderId="0" xfId="0" applyFont="1" applyFill="1" applyBorder="1" applyProtection="1">
      <protection hidden="1"/>
    </xf>
    <xf numFmtId="2" fontId="0" fillId="2" borderId="0" xfId="0" applyNumberFormat="1" applyFont="1" applyFill="1" applyBorder="1" applyAlignment="1" applyProtection="1">
      <alignment horizontal="center" vertical="center"/>
      <protection hidden="1"/>
    </xf>
    <xf numFmtId="0" fontId="0" fillId="2" borderId="6" xfId="0" applyFont="1" applyFill="1" applyBorder="1" applyProtection="1">
      <protection hidden="1"/>
    </xf>
    <xf numFmtId="164" fontId="0" fillId="2" borderId="0" xfId="0" applyNumberFormat="1" applyFont="1" applyFill="1" applyBorder="1" applyAlignment="1" applyProtection="1">
      <alignment horizontal="center"/>
      <protection hidden="1"/>
    </xf>
    <xf numFmtId="0" fontId="0" fillId="2" borderId="7" xfId="0" applyFont="1" applyFill="1" applyBorder="1" applyProtection="1">
      <protection hidden="1"/>
    </xf>
    <xf numFmtId="0" fontId="0" fillId="2" borderId="8" xfId="0" applyFont="1" applyFill="1" applyBorder="1" applyProtection="1">
      <protection hidden="1"/>
    </xf>
    <xf numFmtId="0" fontId="0" fillId="2" borderId="9" xfId="0" applyFont="1" applyFill="1" applyBorder="1" applyProtection="1">
      <protection hidden="1"/>
    </xf>
    <xf numFmtId="2" fontId="6" fillId="3" borderId="10" xfId="0" applyNumberFormat="1" applyFont="1" applyFill="1" applyBorder="1" applyAlignment="1" applyProtection="1">
      <alignment horizontal="center"/>
      <protection locked="0"/>
    </xf>
    <xf numFmtId="2" fontId="6" fillId="3" borderId="11" xfId="0" applyNumberFormat="1" applyFont="1" applyFill="1" applyBorder="1" applyAlignment="1" applyProtection="1">
      <alignment horizontal="center"/>
      <protection locked="0"/>
    </xf>
    <xf numFmtId="0" fontId="6" fillId="4" borderId="11" xfId="1" applyNumberFormat="1" applyFont="1" applyFill="1" applyBorder="1" applyAlignment="1" applyProtection="1">
      <alignment horizontal="center"/>
      <protection hidden="1"/>
    </xf>
    <xf numFmtId="167" fontId="6" fillId="4" borderId="11" xfId="0" applyNumberFormat="1" applyFont="1" applyFill="1" applyBorder="1" applyAlignment="1" applyProtection="1">
      <alignment horizontal="center"/>
      <protection hidden="1"/>
    </xf>
    <xf numFmtId="164" fontId="6" fillId="4" borderId="12" xfId="0" applyNumberFormat="1" applyFont="1" applyFill="1" applyBorder="1" applyAlignment="1" applyProtection="1">
      <alignment horizontal="center"/>
      <protection hidden="1"/>
    </xf>
    <xf numFmtId="0" fontId="0" fillId="2" borderId="13" xfId="0" applyFont="1" applyFill="1" applyBorder="1" applyProtection="1">
      <protection hidden="1"/>
    </xf>
    <xf numFmtId="0" fontId="0" fillId="2" borderId="14" xfId="0" applyFont="1" applyFill="1" applyBorder="1" applyProtection="1">
      <protection hidden="1"/>
    </xf>
    <xf numFmtId="0" fontId="0" fillId="2" borderId="0" xfId="0" applyNumberFormat="1" applyFont="1" applyFill="1" applyBorder="1" applyAlignment="1" applyProtection="1">
      <alignment horizontal="center"/>
      <protection hidden="1"/>
    </xf>
    <xf numFmtId="0" fontId="0" fillId="2" borderId="0" xfId="0" applyFont="1" applyFill="1" applyBorder="1" applyAlignment="1" applyProtection="1">
      <protection hidden="1"/>
    </xf>
    <xf numFmtId="2" fontId="0" fillId="2" borderId="0" xfId="0" applyNumberFormat="1" applyFont="1" applyFill="1" applyBorder="1" applyAlignment="1" applyProtection="1">
      <alignment horizontal="center"/>
      <protection hidden="1"/>
    </xf>
    <xf numFmtId="2" fontId="0" fillId="5" borderId="0" xfId="0" applyNumberFormat="1" applyFont="1" applyFill="1" applyBorder="1" applyAlignment="1" applyProtection="1">
      <alignment horizontal="center"/>
      <protection hidden="1"/>
    </xf>
    <xf numFmtId="0" fontId="0" fillId="2" borderId="0" xfId="0" applyFont="1" applyFill="1" applyBorder="1" applyAlignment="1" applyProtection="1">
      <alignment horizontal="center" vertical="center"/>
      <protection hidden="1"/>
    </xf>
    <xf numFmtId="0" fontId="0" fillId="2" borderId="15" xfId="0" applyFont="1" applyFill="1" applyBorder="1" applyAlignment="1" applyProtection="1">
      <alignment horizontal="center" vertical="center"/>
      <protection hidden="1"/>
    </xf>
    <xf numFmtId="0" fontId="0" fillId="2" borderId="16" xfId="0" applyFont="1" applyFill="1" applyBorder="1" applyProtection="1">
      <protection hidden="1"/>
    </xf>
    <xf numFmtId="2" fontId="0" fillId="5" borderId="2" xfId="0" quotePrefix="1" applyNumberFormat="1" applyFont="1" applyFill="1" applyBorder="1" applyAlignment="1" applyProtection="1">
      <alignment horizontal="center"/>
      <protection hidden="1"/>
    </xf>
    <xf numFmtId="0" fontId="0" fillId="2" borderId="2" xfId="0" applyNumberFormat="1" applyFont="1" applyFill="1" applyBorder="1" applyAlignment="1" applyProtection="1">
      <alignment horizontal="center"/>
      <protection hidden="1"/>
    </xf>
    <xf numFmtId="0" fontId="0" fillId="2" borderId="2" xfId="0" applyFont="1" applyFill="1" applyBorder="1" applyAlignment="1" applyProtection="1">
      <alignment horizontal="center"/>
      <protection hidden="1"/>
    </xf>
    <xf numFmtId="168" fontId="0" fillId="2" borderId="2" xfId="0" applyNumberFormat="1" applyFont="1" applyFill="1" applyBorder="1" applyAlignment="1" applyProtection="1">
      <alignment horizontal="center"/>
      <protection hidden="1"/>
    </xf>
    <xf numFmtId="0" fontId="0" fillId="2" borderId="1" xfId="0" applyFont="1" applyFill="1" applyBorder="1" applyAlignment="1" applyProtection="1">
      <alignment horizontal="center"/>
      <protection hidden="1"/>
    </xf>
    <xf numFmtId="0" fontId="0" fillId="2" borderId="17" xfId="0" applyFont="1" applyFill="1" applyBorder="1" applyProtection="1">
      <protection hidden="1"/>
    </xf>
    <xf numFmtId="0" fontId="0" fillId="2" borderId="18" xfId="0" applyFont="1" applyFill="1" applyBorder="1" applyProtection="1">
      <protection hidden="1"/>
    </xf>
    <xf numFmtId="0" fontId="0" fillId="2" borderId="19" xfId="0" applyFont="1" applyFill="1" applyBorder="1" applyProtection="1">
      <protection hidden="1"/>
    </xf>
    <xf numFmtId="0" fontId="0" fillId="2" borderId="20" xfId="0" applyFont="1" applyFill="1" applyBorder="1" applyProtection="1">
      <protection hidden="1"/>
    </xf>
    <xf numFmtId="167" fontId="0" fillId="2" borderId="0" xfId="0" applyNumberFormat="1" applyFont="1" applyFill="1" applyBorder="1" applyAlignment="1" applyProtection="1">
      <alignment horizontal="center"/>
      <protection hidden="1"/>
    </xf>
    <xf numFmtId="0" fontId="0" fillId="2" borderId="2" xfId="0" applyFont="1" applyFill="1" applyBorder="1" applyProtection="1">
      <protection hidden="1"/>
    </xf>
    <xf numFmtId="167" fontId="0" fillId="2" borderId="2" xfId="0" applyNumberFormat="1" applyFont="1" applyFill="1" applyBorder="1" applyAlignment="1" applyProtection="1">
      <alignment horizontal="center"/>
      <protection hidden="1"/>
    </xf>
    <xf numFmtId="0" fontId="0" fillId="2" borderId="2" xfId="0" applyFont="1" applyFill="1" applyBorder="1" applyAlignment="1" applyProtection="1">
      <protection hidden="1"/>
    </xf>
    <xf numFmtId="0" fontId="0" fillId="2" borderId="1" xfId="0" applyFont="1" applyFill="1" applyBorder="1" applyProtection="1">
      <protection hidden="1"/>
    </xf>
    <xf numFmtId="0" fontId="0" fillId="2" borderId="21" xfId="0" applyFont="1" applyFill="1" applyBorder="1" applyProtection="1">
      <protection hidden="1"/>
    </xf>
    <xf numFmtId="43" fontId="4" fillId="2" borderId="0" xfId="1" applyFont="1" applyFill="1" applyBorder="1" applyProtection="1">
      <protection hidden="1"/>
    </xf>
    <xf numFmtId="43" fontId="4" fillId="2" borderId="0" xfId="1" applyFont="1" applyFill="1" applyBorder="1" applyAlignment="1" applyProtection="1">
      <protection hidden="1"/>
    </xf>
    <xf numFmtId="0" fontId="0" fillId="2" borderId="6" xfId="0" applyFont="1" applyFill="1" applyBorder="1" applyAlignment="1" applyProtection="1">
      <alignment horizontal="center"/>
      <protection hidden="1"/>
    </xf>
    <xf numFmtId="0" fontId="0" fillId="2" borderId="15" xfId="0" applyFont="1" applyFill="1" applyBorder="1" applyProtection="1">
      <protection hidden="1"/>
    </xf>
    <xf numFmtId="0" fontId="0" fillId="2" borderId="7" xfId="0" applyFont="1" applyFill="1" applyBorder="1" applyAlignment="1" applyProtection="1">
      <alignment horizontal="center"/>
      <protection hidden="1"/>
    </xf>
    <xf numFmtId="165" fontId="0" fillId="2" borderId="0" xfId="0" applyNumberFormat="1" applyFont="1" applyFill="1" applyBorder="1" applyAlignment="1" applyProtection="1">
      <alignment horizontal="center"/>
      <protection hidden="1"/>
    </xf>
    <xf numFmtId="0" fontId="0" fillId="2" borderId="16" xfId="0" applyFont="1" applyFill="1" applyBorder="1" applyAlignment="1" applyProtection="1">
      <protection hidden="1"/>
    </xf>
    <xf numFmtId="169" fontId="0" fillId="2" borderId="2" xfId="0" applyNumberFormat="1" applyFont="1" applyFill="1" applyBorder="1" applyProtection="1">
      <protection hidden="1"/>
    </xf>
    <xf numFmtId="0" fontId="0" fillId="2" borderId="22" xfId="0" applyFont="1" applyFill="1" applyBorder="1" applyAlignment="1" applyProtection="1">
      <protection hidden="1"/>
    </xf>
    <xf numFmtId="0" fontId="0" fillId="2" borderId="23" xfId="0" applyFont="1" applyFill="1" applyBorder="1" applyProtection="1">
      <protection hidden="1"/>
    </xf>
    <xf numFmtId="0" fontId="0" fillId="2" borderId="0" xfId="0" applyFont="1" applyFill="1" applyBorder="1" applyAlignment="1" applyProtection="1">
      <alignment horizontal="right"/>
      <protection hidden="1"/>
    </xf>
    <xf numFmtId="0" fontId="0" fillId="2" borderId="0" xfId="0" applyFont="1" applyFill="1" applyBorder="1" applyAlignment="1" applyProtection="1">
      <alignment vertical="center"/>
      <protection hidden="1"/>
    </xf>
    <xf numFmtId="0" fontId="0" fillId="2" borderId="9" xfId="0" applyFont="1" applyFill="1" applyBorder="1" applyAlignment="1" applyProtection="1">
      <alignment vertical="center"/>
      <protection hidden="1"/>
    </xf>
    <xf numFmtId="0" fontId="0" fillId="2" borderId="6" xfId="0" applyFont="1" applyFill="1" applyBorder="1" applyAlignment="1" applyProtection="1">
      <protection hidden="1"/>
    </xf>
    <xf numFmtId="0" fontId="0" fillId="2" borderId="14" xfId="0" applyFont="1" applyFill="1" applyBorder="1" applyAlignment="1" applyProtection="1">
      <protection hidden="1"/>
    </xf>
    <xf numFmtId="0" fontId="0" fillId="2" borderId="23" xfId="0" applyFont="1" applyFill="1" applyBorder="1" applyAlignment="1" applyProtection="1">
      <alignment vertical="center"/>
      <protection hidden="1"/>
    </xf>
    <xf numFmtId="0" fontId="0" fillId="2" borderId="7" xfId="0" applyFont="1" applyFill="1" applyBorder="1" applyAlignment="1" applyProtection="1">
      <protection hidden="1"/>
    </xf>
    <xf numFmtId="0" fontId="0" fillId="2" borderId="24" xfId="0" applyFont="1" applyFill="1" applyBorder="1" applyAlignment="1" applyProtection="1">
      <protection hidden="1"/>
    </xf>
    <xf numFmtId="0" fontId="0" fillId="2" borderId="1" xfId="0" applyFont="1" applyFill="1" applyBorder="1" applyAlignment="1" applyProtection="1">
      <protection hidden="1"/>
    </xf>
    <xf numFmtId="0" fontId="0" fillId="2" borderId="25" xfId="0" applyFont="1" applyFill="1" applyBorder="1" applyProtection="1">
      <protection hidden="1"/>
    </xf>
    <xf numFmtId="0" fontId="0" fillId="2" borderId="22" xfId="0" applyFont="1" applyFill="1" applyBorder="1" applyProtection="1">
      <protection hidden="1"/>
    </xf>
    <xf numFmtId="0" fontId="0" fillId="2" borderId="0" xfId="0" quotePrefix="1" applyFont="1" applyFill="1" applyBorder="1" applyAlignment="1" applyProtection="1">
      <protection hidden="1"/>
    </xf>
    <xf numFmtId="168" fontId="0" fillId="5" borderId="0" xfId="0" applyNumberFormat="1" applyFont="1" applyFill="1" applyBorder="1" applyAlignment="1" applyProtection="1">
      <alignment horizontal="center"/>
      <protection hidden="1"/>
    </xf>
    <xf numFmtId="0" fontId="6" fillId="2" borderId="0" xfId="0" applyFont="1" applyFill="1" applyBorder="1" applyAlignment="1" applyProtection="1">
      <alignment horizontal="center"/>
      <protection hidden="1"/>
    </xf>
    <xf numFmtId="168" fontId="0" fillId="4" borderId="0" xfId="0" applyNumberFormat="1" applyFont="1" applyFill="1" applyBorder="1" applyAlignment="1" applyProtection="1">
      <alignment horizontal="center"/>
      <protection hidden="1"/>
    </xf>
    <xf numFmtId="0" fontId="0" fillId="2" borderId="0" xfId="0" quotePrefix="1" applyFont="1" applyFill="1" applyBorder="1" applyAlignment="1" applyProtection="1">
      <alignment horizontal="left"/>
      <protection hidden="1"/>
    </xf>
    <xf numFmtId="0" fontId="0" fillId="2" borderId="0" xfId="0" applyFont="1" applyFill="1" applyBorder="1" applyAlignment="1" applyProtection="1">
      <alignment horizontal="left"/>
      <protection hidden="1"/>
    </xf>
    <xf numFmtId="0" fontId="0" fillId="2" borderId="0" xfId="0" quotePrefix="1" applyFont="1" applyFill="1" applyBorder="1" applyProtection="1">
      <protection hidden="1"/>
    </xf>
    <xf numFmtId="168" fontId="0" fillId="5" borderId="0" xfId="0" quotePrefix="1" applyNumberFormat="1" applyFont="1" applyFill="1" applyBorder="1" applyAlignment="1" applyProtection="1">
      <alignment horizontal="center"/>
      <protection hidden="1"/>
    </xf>
    <xf numFmtId="0" fontId="0" fillId="2" borderId="26" xfId="0" applyFont="1" applyFill="1" applyBorder="1" applyProtection="1">
      <protection hidden="1"/>
    </xf>
    <xf numFmtId="0" fontId="0" fillId="2" borderId="24" xfId="0" applyFont="1" applyFill="1" applyBorder="1" applyProtection="1">
      <protection hidden="1"/>
    </xf>
    <xf numFmtId="168" fontId="0" fillId="6" borderId="0" xfId="0" applyNumberFormat="1" applyFont="1" applyFill="1" applyBorder="1" applyAlignment="1" applyProtection="1">
      <alignment horizontal="center"/>
      <protection locked="0"/>
    </xf>
    <xf numFmtId="2" fontId="0" fillId="6" borderId="0" xfId="0" applyNumberFormat="1" applyFont="1" applyFill="1" applyBorder="1" applyAlignment="1" applyProtection="1">
      <alignment horizontal="center"/>
      <protection hidden="1"/>
    </xf>
    <xf numFmtId="0" fontId="0" fillId="2" borderId="0" xfId="0" applyFont="1" applyFill="1" applyProtection="1">
      <protection hidden="1"/>
    </xf>
    <xf numFmtId="0" fontId="5" fillId="2" borderId="0" xfId="2" applyFont="1" applyFill="1" applyBorder="1" applyAlignment="1" applyProtection="1">
      <protection hidden="1"/>
    </xf>
    <xf numFmtId="0" fontId="0" fillId="0" borderId="0" xfId="0" applyFont="1" applyBorder="1" applyAlignment="1" applyProtection="1">
      <alignment horizontal="left"/>
      <protection hidden="1"/>
    </xf>
    <xf numFmtId="0" fontId="0" fillId="0" borderId="0" xfId="0" quotePrefix="1" applyFont="1" applyBorder="1" applyAlignment="1" applyProtection="1">
      <protection hidden="1"/>
    </xf>
    <xf numFmtId="0" fontId="0" fillId="0" borderId="0" xfId="0" applyFont="1" applyBorder="1" applyProtection="1">
      <protection hidden="1"/>
    </xf>
    <xf numFmtId="0" fontId="0" fillId="0" borderId="0" xfId="0" applyFont="1" applyFill="1" applyProtection="1">
      <protection hidden="1"/>
    </xf>
    <xf numFmtId="2" fontId="0" fillId="0" borderId="0" xfId="0" applyNumberFormat="1" applyFont="1" applyFill="1" applyAlignment="1" applyProtection="1">
      <alignment horizontal="center"/>
      <protection hidden="1"/>
    </xf>
    <xf numFmtId="0" fontId="0" fillId="0" borderId="0" xfId="0" applyFont="1" applyFill="1" applyAlignment="1" applyProtection="1">
      <protection hidden="1"/>
    </xf>
    <xf numFmtId="0" fontId="0" fillId="0" borderId="0" xfId="0" applyNumberFormat="1" applyFont="1" applyFill="1" applyAlignment="1" applyProtection="1">
      <alignment horizontal="center"/>
      <protection hidden="1"/>
    </xf>
    <xf numFmtId="165" fontId="0" fillId="0" borderId="0" xfId="0" applyNumberFormat="1" applyFont="1" applyFill="1" applyAlignment="1" applyProtection="1">
      <alignment horizontal="center"/>
      <protection hidden="1"/>
    </xf>
    <xf numFmtId="164" fontId="0" fillId="0" borderId="0" xfId="0" applyNumberFormat="1" applyFont="1" applyProtection="1">
      <protection hidden="1"/>
    </xf>
    <xf numFmtId="164" fontId="0" fillId="0" borderId="0" xfId="0" applyNumberFormat="1" applyFont="1" applyFill="1" applyAlignment="1" applyProtection="1">
      <alignment horizontal="center"/>
      <protection hidden="1"/>
    </xf>
    <xf numFmtId="0" fontId="0" fillId="0" borderId="0" xfId="0" quotePrefix="1" applyFont="1" applyFill="1" applyAlignment="1" applyProtection="1">
      <protection hidden="1"/>
    </xf>
    <xf numFmtId="0" fontId="0" fillId="0" borderId="0" xfId="0" applyNumberFormat="1" applyFont="1" applyBorder="1" applyAlignment="1" applyProtection="1">
      <alignment horizontal="center"/>
      <protection hidden="1"/>
    </xf>
    <xf numFmtId="0" fontId="0" fillId="0" borderId="0" xfId="0" applyNumberFormat="1" applyFont="1" applyAlignment="1" applyProtection="1">
      <alignment horizontal="center"/>
      <protection hidden="1"/>
    </xf>
    <xf numFmtId="2" fontId="0" fillId="0" borderId="0" xfId="0" applyNumberFormat="1" applyFont="1" applyBorder="1" applyAlignment="1" applyProtection="1">
      <alignment horizontal="center"/>
      <protection hidden="1"/>
    </xf>
    <xf numFmtId="0" fontId="9" fillId="2" borderId="0" xfId="0" applyFont="1" applyFill="1" applyBorder="1" applyProtection="1">
      <protection hidden="1"/>
    </xf>
    <xf numFmtId="0" fontId="9" fillId="2" borderId="0" xfId="0" applyFont="1" applyFill="1" applyBorder="1" applyAlignment="1" applyProtection="1">
      <alignment horizontal="right"/>
      <protection hidden="1"/>
    </xf>
    <xf numFmtId="0" fontId="9" fillId="2" borderId="9" xfId="0" applyFont="1" applyFill="1" applyBorder="1" applyAlignment="1" applyProtection="1">
      <alignment horizontal="left"/>
      <protection hidden="1"/>
    </xf>
    <xf numFmtId="0" fontId="9" fillId="2" borderId="9" xfId="0" applyFont="1" applyFill="1" applyBorder="1" applyProtection="1">
      <protection hidden="1"/>
    </xf>
    <xf numFmtId="0" fontId="9" fillId="2" borderId="13" xfId="0" applyFont="1" applyFill="1" applyBorder="1" applyProtection="1">
      <protection hidden="1"/>
    </xf>
    <xf numFmtId="0" fontId="9" fillId="2" borderId="0" xfId="0" applyFont="1" applyFill="1" applyBorder="1" applyAlignment="1" applyProtection="1">
      <alignment horizontal="center" vertical="center"/>
      <protection hidden="1"/>
    </xf>
    <xf numFmtId="0" fontId="7" fillId="2" borderId="16" xfId="0" applyFont="1" applyFill="1" applyBorder="1" applyProtection="1">
      <protection hidden="1"/>
    </xf>
    <xf numFmtId="0" fontId="8" fillId="7" borderId="4" xfId="0" applyFont="1" applyFill="1" applyBorder="1" applyProtection="1">
      <protection hidden="1"/>
    </xf>
    <xf numFmtId="0" fontId="8" fillId="7" borderId="0" xfId="0" applyFont="1" applyFill="1" applyProtection="1">
      <protection hidden="1"/>
    </xf>
    <xf numFmtId="0" fontId="8" fillId="0" borderId="0" xfId="0" applyFont="1" applyProtection="1">
      <protection hidden="1"/>
    </xf>
    <xf numFmtId="0" fontId="8" fillId="7" borderId="14" xfId="0" applyFont="1" applyFill="1" applyBorder="1" applyProtection="1">
      <protection hidden="1"/>
    </xf>
    <xf numFmtId="0" fontId="8" fillId="7" borderId="0" xfId="0" applyFont="1" applyFill="1" applyBorder="1" applyProtection="1">
      <protection hidden="1"/>
    </xf>
    <xf numFmtId="0" fontId="8" fillId="7" borderId="6" xfId="0" applyFont="1" applyFill="1" applyBorder="1" applyProtection="1">
      <protection hidden="1"/>
    </xf>
    <xf numFmtId="0" fontId="8" fillId="7" borderId="0" xfId="0" applyFont="1" applyFill="1" applyBorder="1" applyAlignment="1" applyProtection="1">
      <protection hidden="1"/>
    </xf>
    <xf numFmtId="0" fontId="8" fillId="7" borderId="0" xfId="0" applyFont="1" applyFill="1" applyBorder="1" applyAlignment="1" applyProtection="1">
      <alignment horizontal="center"/>
      <protection hidden="1"/>
    </xf>
    <xf numFmtId="0" fontId="8" fillId="7" borderId="14" xfId="0" applyFont="1" applyFill="1" applyBorder="1" applyAlignment="1" applyProtection="1">
      <alignment horizontal="center"/>
      <protection hidden="1"/>
    </xf>
    <xf numFmtId="0" fontId="8" fillId="7" borderId="6" xfId="0" applyFont="1" applyFill="1" applyBorder="1" applyAlignment="1" applyProtection="1">
      <alignment horizontal="center"/>
      <protection hidden="1"/>
    </xf>
    <xf numFmtId="0" fontId="8" fillId="7" borderId="0" xfId="0" applyFont="1" applyFill="1" applyAlignment="1" applyProtection="1">
      <alignment horizontal="center"/>
      <protection hidden="1"/>
    </xf>
    <xf numFmtId="0" fontId="8" fillId="0" borderId="0" xfId="0" applyFont="1" applyAlignment="1" applyProtection="1">
      <alignment horizontal="center"/>
      <protection hidden="1"/>
    </xf>
    <xf numFmtId="0" fontId="10" fillId="7" borderId="16" xfId="0" applyFont="1" applyFill="1" applyBorder="1" applyProtection="1">
      <protection hidden="1"/>
    </xf>
    <xf numFmtId="0" fontId="8" fillId="7" borderId="2" xfId="0" applyFont="1" applyFill="1" applyBorder="1" applyProtection="1">
      <protection hidden="1"/>
    </xf>
    <xf numFmtId="0" fontId="8" fillId="0" borderId="0" xfId="0" applyFont="1" applyFill="1" applyProtection="1">
      <protection hidden="1"/>
    </xf>
    <xf numFmtId="2" fontId="8" fillId="7" borderId="0" xfId="0" applyNumberFormat="1" applyFont="1" applyFill="1" applyBorder="1" applyAlignment="1" applyProtection="1">
      <alignment horizontal="center"/>
      <protection hidden="1"/>
    </xf>
    <xf numFmtId="2" fontId="11" fillId="4" borderId="0" xfId="0" applyNumberFormat="1" applyFont="1" applyFill="1" applyBorder="1" applyAlignment="1" applyProtection="1">
      <alignment horizontal="center"/>
      <protection hidden="1"/>
    </xf>
    <xf numFmtId="0" fontId="11" fillId="4" borderId="0" xfId="0" applyFont="1" applyFill="1" applyBorder="1" applyAlignment="1" applyProtection="1">
      <alignment horizontal="center"/>
      <protection hidden="1"/>
    </xf>
    <xf numFmtId="0" fontId="0" fillId="7" borderId="0" xfId="0" applyFill="1"/>
    <xf numFmtId="166" fontId="6" fillId="7" borderId="6" xfId="0" applyNumberFormat="1" applyFont="1" applyFill="1" applyBorder="1" applyAlignment="1" applyProtection="1">
      <protection hidden="1"/>
    </xf>
    <xf numFmtId="0" fontId="5" fillId="7" borderId="6" xfId="2" applyFont="1" applyFill="1" applyBorder="1" applyAlignment="1" applyProtection="1">
      <protection hidden="1"/>
    </xf>
    <xf numFmtId="2" fontId="12" fillId="7" borderId="0" xfId="0" applyNumberFormat="1" applyFont="1" applyFill="1" applyBorder="1" applyProtection="1">
      <protection hidden="1"/>
    </xf>
    <xf numFmtId="2" fontId="3" fillId="7" borderId="0" xfId="0" applyNumberFormat="1" applyFont="1" applyFill="1" applyBorder="1" applyAlignment="1" applyProtection="1">
      <alignment horizontal="center"/>
      <protection hidden="1"/>
    </xf>
    <xf numFmtId="2" fontId="12" fillId="7" borderId="0" xfId="0" applyNumberFormat="1" applyFont="1" applyFill="1" applyBorder="1" applyAlignment="1" applyProtection="1">
      <alignment horizontal="center"/>
      <protection hidden="1"/>
    </xf>
    <xf numFmtId="2" fontId="12" fillId="7" borderId="0" xfId="0" applyNumberFormat="1" applyFont="1" applyFill="1" applyBorder="1" applyAlignment="1" applyProtection="1">
      <alignment horizontal="center"/>
      <protection hidden="1"/>
    </xf>
    <xf numFmtId="166" fontId="6" fillId="2" borderId="14" xfId="0" applyNumberFormat="1" applyFont="1" applyFill="1" applyBorder="1" applyAlignment="1" applyProtection="1">
      <protection hidden="1"/>
    </xf>
    <xf numFmtId="166" fontId="6" fillId="7" borderId="0" xfId="0" applyNumberFormat="1" applyFont="1" applyFill="1" applyBorder="1" applyAlignment="1" applyProtection="1">
      <protection hidden="1"/>
    </xf>
    <xf numFmtId="0" fontId="14" fillId="2" borderId="2" xfId="0" applyFont="1" applyFill="1" applyBorder="1" applyAlignment="1" applyProtection="1">
      <alignment horizontal="center"/>
      <protection hidden="1"/>
    </xf>
    <xf numFmtId="0" fontId="7" fillId="2" borderId="2" xfId="0" applyFont="1" applyFill="1" applyBorder="1" applyAlignment="1" applyProtection="1">
      <alignment horizontal="center"/>
    </xf>
    <xf numFmtId="0" fontId="7" fillId="2" borderId="1" xfId="0" applyFont="1" applyFill="1" applyBorder="1" applyAlignment="1" applyProtection="1">
      <alignment horizontal="center"/>
    </xf>
    <xf numFmtId="0" fontId="6" fillId="2" borderId="3" xfId="0" applyFont="1" applyFill="1" applyBorder="1" applyAlignment="1" applyProtection="1">
      <alignment horizontal="center"/>
      <protection hidden="1"/>
    </xf>
    <xf numFmtId="0" fontId="6" fillId="2" borderId="14" xfId="0" applyFont="1" applyFill="1" applyBorder="1" applyAlignment="1" applyProtection="1">
      <alignment horizontal="center"/>
      <protection hidden="1"/>
    </xf>
    <xf numFmtId="0" fontId="6" fillId="2" borderId="0" xfId="0" applyFont="1" applyFill="1" applyBorder="1" applyAlignment="1" applyProtection="1">
      <alignment horizontal="center"/>
      <protection hidden="1"/>
    </xf>
    <xf numFmtId="0" fontId="0" fillId="2" borderId="0" xfId="0" applyFont="1" applyFill="1" applyBorder="1" applyAlignment="1" applyProtection="1">
      <alignment horizontal="left"/>
      <protection hidden="1"/>
    </xf>
    <xf numFmtId="0" fontId="6" fillId="2" borderId="27" xfId="0" applyFont="1" applyFill="1" applyBorder="1" applyAlignment="1" applyProtection="1">
      <alignment horizontal="center"/>
      <protection hidden="1"/>
    </xf>
    <xf numFmtId="0" fontId="6" fillId="2" borderId="4" xfId="0" applyFont="1" applyFill="1" applyBorder="1" applyAlignment="1" applyProtection="1">
      <alignment horizontal="center"/>
      <protection hidden="1"/>
    </xf>
    <xf numFmtId="0" fontId="0" fillId="2" borderId="28" xfId="0" applyFont="1" applyFill="1" applyBorder="1" applyAlignment="1" applyProtection="1">
      <alignment horizontal="center" vertical="center"/>
      <protection hidden="1"/>
    </xf>
    <xf numFmtId="0" fontId="0" fillId="2" borderId="29" xfId="0" applyFont="1" applyFill="1" applyBorder="1" applyAlignment="1" applyProtection="1">
      <alignment horizontal="center" vertical="center"/>
      <protection hidden="1"/>
    </xf>
    <xf numFmtId="0" fontId="0" fillId="2" borderId="3" xfId="0" applyFont="1" applyFill="1" applyBorder="1" applyAlignment="1" applyProtection="1">
      <alignment horizontal="right" vertical="center"/>
      <protection hidden="1"/>
    </xf>
    <xf numFmtId="0" fontId="0" fillId="2" borderId="0" xfId="0" applyFont="1" applyFill="1" applyBorder="1" applyAlignment="1" applyProtection="1">
      <alignment horizontal="right" vertical="center"/>
      <protection hidden="1"/>
    </xf>
    <xf numFmtId="0" fontId="0" fillId="2" borderId="3" xfId="0" applyFont="1" applyFill="1" applyBorder="1" applyAlignment="1" applyProtection="1">
      <alignment horizontal="left" vertical="center"/>
      <protection hidden="1"/>
    </xf>
    <xf numFmtId="0" fontId="0" fillId="2" borderId="0" xfId="0" applyFont="1" applyFill="1" applyBorder="1" applyAlignment="1" applyProtection="1">
      <alignment horizontal="left" vertical="center"/>
      <protection hidden="1"/>
    </xf>
    <xf numFmtId="0" fontId="0" fillId="2" borderId="14" xfId="0" applyFont="1" applyFill="1" applyBorder="1" applyAlignment="1" applyProtection="1">
      <alignment horizontal="left"/>
      <protection hidden="1"/>
    </xf>
    <xf numFmtId="0" fontId="6" fillId="2" borderId="30" xfId="0" applyFont="1" applyFill="1" applyBorder="1" applyAlignment="1" applyProtection="1">
      <alignment horizontal="center" vertical="center"/>
      <protection hidden="1"/>
    </xf>
    <xf numFmtId="0" fontId="6" fillId="2" borderId="31" xfId="0" applyFont="1" applyFill="1" applyBorder="1" applyAlignment="1" applyProtection="1">
      <alignment horizontal="center" vertical="center"/>
      <protection hidden="1"/>
    </xf>
    <xf numFmtId="0" fontId="6" fillId="2" borderId="32" xfId="0" applyFont="1" applyFill="1" applyBorder="1" applyAlignment="1" applyProtection="1">
      <alignment horizontal="center"/>
      <protection hidden="1"/>
    </xf>
    <xf numFmtId="0" fontId="6" fillId="2" borderId="33" xfId="0" applyFont="1" applyFill="1" applyBorder="1" applyAlignment="1" applyProtection="1">
      <alignment horizontal="center"/>
      <protection hidden="1"/>
    </xf>
    <xf numFmtId="0" fontId="6" fillId="2" borderId="34" xfId="0" applyFont="1" applyFill="1" applyBorder="1" applyAlignment="1" applyProtection="1">
      <alignment horizontal="center"/>
      <protection hidden="1"/>
    </xf>
    <xf numFmtId="0" fontId="0" fillId="2" borderId="35" xfId="0" applyFont="1" applyFill="1" applyBorder="1" applyAlignment="1" applyProtection="1">
      <alignment horizontal="center"/>
      <protection hidden="1"/>
    </xf>
    <xf numFmtId="0" fontId="0" fillId="2" borderId="36" xfId="0" applyFont="1" applyFill="1" applyBorder="1" applyAlignment="1" applyProtection="1">
      <alignment horizontal="center"/>
      <protection hidden="1"/>
    </xf>
    <xf numFmtId="0" fontId="0" fillId="2" borderId="0" xfId="0" applyFont="1" applyFill="1" applyBorder="1" applyAlignment="1" applyProtection="1">
      <alignment horizontal="center"/>
      <protection hidden="1"/>
    </xf>
    <xf numFmtId="0" fontId="0" fillId="2" borderId="6" xfId="0" applyFont="1" applyFill="1" applyBorder="1" applyAlignment="1" applyProtection="1">
      <alignment horizontal="center"/>
      <protection hidden="1"/>
    </xf>
    <xf numFmtId="0" fontId="0" fillId="2" borderId="2" xfId="0" applyFont="1" applyFill="1" applyBorder="1" applyAlignment="1" applyProtection="1">
      <alignment horizontal="center"/>
      <protection hidden="1"/>
    </xf>
    <xf numFmtId="0" fontId="0" fillId="2" borderId="27" xfId="0" applyFont="1" applyFill="1" applyBorder="1" applyAlignment="1" applyProtection="1">
      <alignment horizontal="center" vertical="center"/>
      <protection hidden="1"/>
    </xf>
    <xf numFmtId="0" fontId="0" fillId="2" borderId="4" xfId="0" applyFont="1" applyFill="1" applyBorder="1" applyAlignment="1" applyProtection="1">
      <alignment horizontal="center" vertical="center"/>
      <protection hidden="1"/>
    </xf>
    <xf numFmtId="0" fontId="0" fillId="2" borderId="14" xfId="0" applyFont="1" applyFill="1" applyBorder="1" applyAlignment="1" applyProtection="1">
      <alignment horizontal="center" vertical="center"/>
      <protection hidden="1"/>
    </xf>
    <xf numFmtId="0" fontId="0" fillId="2" borderId="6" xfId="0" applyFont="1" applyFill="1" applyBorder="1" applyAlignment="1" applyProtection="1">
      <alignment horizontal="center" vertical="center"/>
      <protection hidden="1"/>
    </xf>
    <xf numFmtId="0" fontId="0" fillId="2" borderId="16" xfId="0" applyFont="1" applyFill="1" applyBorder="1" applyAlignment="1" applyProtection="1">
      <alignment horizontal="center" vertical="center"/>
      <protection hidden="1"/>
    </xf>
    <xf numFmtId="0" fontId="0" fillId="2" borderId="1" xfId="0" applyFont="1" applyFill="1" applyBorder="1" applyAlignment="1" applyProtection="1">
      <alignment horizontal="center" vertical="center"/>
      <protection hidden="1"/>
    </xf>
    <xf numFmtId="2" fontId="0" fillId="2" borderId="14" xfId="0" applyNumberFormat="1" applyFont="1" applyFill="1" applyBorder="1" applyAlignment="1" applyProtection="1">
      <alignment horizontal="center" vertical="center"/>
      <protection hidden="1"/>
    </xf>
    <xf numFmtId="2" fontId="0" fillId="2" borderId="0" xfId="0" applyNumberFormat="1" applyFont="1" applyFill="1" applyBorder="1" applyAlignment="1" applyProtection="1">
      <alignment horizontal="center" vertical="center"/>
      <protection hidden="1"/>
    </xf>
    <xf numFmtId="0" fontId="0" fillId="2" borderId="0" xfId="0" applyFont="1" applyFill="1" applyBorder="1" applyAlignment="1" applyProtection="1">
      <alignment horizontal="center" vertical="center"/>
      <protection hidden="1"/>
    </xf>
    <xf numFmtId="168" fontId="0" fillId="2" borderId="14" xfId="0" applyNumberFormat="1" applyFont="1" applyFill="1" applyBorder="1" applyAlignment="1" applyProtection="1">
      <alignment horizontal="center" vertical="center"/>
      <protection hidden="1"/>
    </xf>
    <xf numFmtId="168" fontId="0" fillId="2" borderId="0" xfId="0" applyNumberFormat="1" applyFont="1" applyFill="1" applyBorder="1" applyAlignment="1" applyProtection="1">
      <alignment horizontal="center" vertical="center"/>
      <protection hidden="1"/>
    </xf>
    <xf numFmtId="167" fontId="0" fillId="2" borderId="14" xfId="0" applyNumberFormat="1" applyFont="1" applyFill="1" applyBorder="1" applyAlignment="1" applyProtection="1">
      <alignment horizontal="center" vertical="center"/>
      <protection hidden="1"/>
    </xf>
    <xf numFmtId="167" fontId="0" fillId="2" borderId="0" xfId="0" applyNumberFormat="1" applyFont="1" applyFill="1" applyBorder="1" applyAlignment="1" applyProtection="1">
      <alignment horizontal="center" vertical="center"/>
      <protection hidden="1"/>
    </xf>
    <xf numFmtId="0" fontId="0" fillId="2" borderId="2" xfId="0" applyFont="1" applyFill="1" applyBorder="1" applyAlignment="1" applyProtection="1">
      <alignment horizontal="left"/>
      <protection hidden="1"/>
    </xf>
    <xf numFmtId="0" fontId="7" fillId="2" borderId="0" xfId="0" applyFont="1" applyFill="1" applyBorder="1" applyAlignment="1" applyProtection="1">
      <alignment horizontal="center"/>
      <protection hidden="1"/>
    </xf>
    <xf numFmtId="0" fontId="7" fillId="2" borderId="6" xfId="0" applyFont="1" applyFill="1" applyBorder="1" applyAlignment="1" applyProtection="1">
      <alignment horizontal="center"/>
      <protection hidden="1"/>
    </xf>
    <xf numFmtId="0" fontId="6" fillId="2" borderId="14" xfId="0" applyFont="1" applyFill="1" applyBorder="1" applyAlignment="1" applyProtection="1">
      <alignment horizontal="center" vertical="center"/>
      <protection hidden="1"/>
    </xf>
    <xf numFmtId="0" fontId="6" fillId="2" borderId="0" xfId="0" applyFont="1" applyFill="1" applyBorder="1" applyAlignment="1" applyProtection="1">
      <alignment horizontal="center" vertical="center"/>
      <protection hidden="1"/>
    </xf>
    <xf numFmtId="0" fontId="6" fillId="2" borderId="6" xfId="0" applyFont="1" applyFill="1" applyBorder="1" applyAlignment="1" applyProtection="1">
      <alignment horizontal="center" vertical="center"/>
      <protection hidden="1"/>
    </xf>
    <xf numFmtId="166" fontId="6" fillId="2" borderId="0" xfId="0" applyNumberFormat="1" applyFont="1" applyFill="1" applyBorder="1" applyAlignment="1" applyProtection="1">
      <alignment horizontal="center" vertical="center"/>
      <protection hidden="1"/>
    </xf>
    <xf numFmtId="0" fontId="5" fillId="2" borderId="0" xfId="2" applyFont="1" applyFill="1" applyBorder="1" applyAlignment="1" applyProtection="1">
      <alignment horizontal="center" vertical="center"/>
      <protection hidden="1"/>
    </xf>
    <xf numFmtId="0" fontId="5" fillId="2" borderId="0" xfId="2" applyFill="1" applyBorder="1" applyAlignment="1" applyProtection="1">
      <alignment horizontal="center" vertical="center"/>
      <protection hidden="1"/>
    </xf>
    <xf numFmtId="0" fontId="6" fillId="2" borderId="31" xfId="0" applyNumberFormat="1" applyFont="1" applyFill="1" applyBorder="1" applyAlignment="1" applyProtection="1">
      <alignment horizontal="center" vertical="center"/>
      <protection hidden="1"/>
    </xf>
    <xf numFmtId="0" fontId="6" fillId="2" borderId="31" xfId="0" applyNumberFormat="1" applyFont="1" applyFill="1" applyBorder="1" applyAlignment="1" applyProtection="1">
      <alignment horizontal="center" vertical="top"/>
      <protection hidden="1"/>
    </xf>
    <xf numFmtId="0" fontId="6" fillId="2" borderId="5" xfId="0" applyFont="1" applyFill="1" applyBorder="1" applyAlignment="1" applyProtection="1">
      <alignment horizontal="center" vertical="center"/>
      <protection hidden="1"/>
    </xf>
    <xf numFmtId="0" fontId="6" fillId="2" borderId="30" xfId="0" applyFont="1" applyFill="1" applyBorder="1" applyAlignment="1" applyProtection="1">
      <alignment horizontal="center"/>
      <protection hidden="1"/>
    </xf>
    <xf numFmtId="0" fontId="6" fillId="2" borderId="31" xfId="0" applyFont="1" applyFill="1" applyBorder="1" applyAlignment="1" applyProtection="1">
      <alignment horizontal="center"/>
      <protection hidden="1"/>
    </xf>
    <xf numFmtId="0" fontId="6" fillId="2" borderId="5" xfId="0" applyFont="1" applyFill="1" applyBorder="1" applyAlignment="1" applyProtection="1">
      <alignment horizontal="center"/>
      <protection hidden="1"/>
    </xf>
    <xf numFmtId="0" fontId="0" fillId="2" borderId="0" xfId="0" quotePrefix="1" applyFont="1" applyFill="1" applyBorder="1" applyAlignment="1" applyProtection="1">
      <alignment horizontal="left"/>
      <protection hidden="1"/>
    </xf>
    <xf numFmtId="0" fontId="0" fillId="2" borderId="2" xfId="0" quotePrefix="1" applyFont="1" applyFill="1" applyBorder="1" applyAlignment="1" applyProtection="1">
      <alignment horizontal="left"/>
      <protection hidden="1"/>
    </xf>
    <xf numFmtId="0" fontId="0" fillId="2" borderId="14" xfId="0" applyFont="1" applyFill="1" applyBorder="1" applyAlignment="1" applyProtection="1">
      <alignment horizontal="center"/>
      <protection hidden="1"/>
    </xf>
    <xf numFmtId="0" fontId="0" fillId="2" borderId="9" xfId="0" applyFont="1" applyFill="1" applyBorder="1" applyAlignment="1" applyProtection="1">
      <alignment horizontal="center" vertical="center"/>
      <protection hidden="1"/>
    </xf>
    <xf numFmtId="2" fontId="13" fillId="2" borderId="0" xfId="0" applyNumberFormat="1" applyFont="1" applyFill="1" applyBorder="1" applyAlignment="1" applyProtection="1">
      <alignment horizontal="center" vertical="center"/>
      <protection hidden="1"/>
    </xf>
    <xf numFmtId="2" fontId="13" fillId="2" borderId="7" xfId="0" applyNumberFormat="1" applyFont="1" applyFill="1" applyBorder="1" applyAlignment="1" applyProtection="1">
      <alignment horizontal="center" vertical="center"/>
      <protection hidden="1"/>
    </xf>
    <xf numFmtId="0" fontId="13" fillId="2" borderId="0" xfId="0" applyFont="1" applyFill="1" applyBorder="1" applyAlignment="1" applyProtection="1">
      <alignment horizontal="center" vertical="center"/>
      <protection hidden="1"/>
    </xf>
    <xf numFmtId="0" fontId="13" fillId="2" borderId="7" xfId="0" applyFont="1" applyFill="1" applyBorder="1" applyAlignment="1" applyProtection="1">
      <alignment horizontal="center" vertical="center"/>
      <protection hidden="1"/>
    </xf>
    <xf numFmtId="0" fontId="8" fillId="7" borderId="31" xfId="0" applyFont="1" applyFill="1" applyBorder="1" applyAlignment="1" applyProtection="1">
      <alignment horizontal="center"/>
      <protection hidden="1"/>
    </xf>
    <xf numFmtId="0" fontId="10" fillId="7" borderId="2" xfId="0" applyFont="1" applyFill="1" applyBorder="1" applyAlignment="1" applyProtection="1">
      <alignment horizontal="center"/>
    </xf>
    <xf numFmtId="0" fontId="10" fillId="7" borderId="1" xfId="0" applyFont="1" applyFill="1" applyBorder="1" applyAlignment="1" applyProtection="1">
      <alignment horizontal="center"/>
    </xf>
    <xf numFmtId="166" fontId="6" fillId="7" borderId="0" xfId="0" applyNumberFormat="1" applyFont="1" applyFill="1" applyBorder="1" applyAlignment="1" applyProtection="1">
      <alignment horizontal="center" vertical="center"/>
      <protection hidden="1"/>
    </xf>
    <xf numFmtId="0" fontId="14" fillId="7" borderId="0" xfId="0" applyFont="1" applyFill="1" applyAlignment="1" applyProtection="1">
      <alignment horizontal="center"/>
      <protection hidden="1"/>
    </xf>
    <xf numFmtId="2" fontId="12" fillId="3" borderId="31" xfId="0" applyNumberFormat="1" applyFont="1" applyFill="1" applyBorder="1" applyAlignment="1" applyProtection="1">
      <alignment horizontal="center"/>
      <protection locked="0"/>
    </xf>
    <xf numFmtId="0" fontId="5" fillId="7" borderId="0" xfId="2" applyFill="1" applyAlignment="1" applyProtection="1">
      <alignment horizontal="center" vertical="center"/>
      <protection hidden="1"/>
    </xf>
    <xf numFmtId="0" fontId="11" fillId="7" borderId="27" xfId="0" applyFont="1" applyFill="1" applyBorder="1" applyAlignment="1" applyProtection="1">
      <alignment horizontal="center" vertical="center"/>
      <protection hidden="1"/>
    </xf>
    <xf numFmtId="0" fontId="11" fillId="7" borderId="3" xfId="0" applyFont="1" applyFill="1" applyBorder="1" applyAlignment="1" applyProtection="1">
      <alignment horizontal="center" vertical="center"/>
      <protection hidden="1"/>
    </xf>
    <xf numFmtId="0" fontId="8" fillId="7" borderId="0" xfId="0" applyFont="1" applyFill="1" applyBorder="1" applyAlignment="1" applyProtection="1">
      <alignment horizontal="center"/>
      <protection hidden="1"/>
    </xf>
    <xf numFmtId="0" fontId="8" fillId="7" borderId="14" xfId="0" applyFont="1" applyFill="1" applyBorder="1" applyAlignment="1" applyProtection="1">
      <alignment horizontal="center"/>
      <protection hidden="1"/>
    </xf>
    <xf numFmtId="2" fontId="12" fillId="7" borderId="0" xfId="0" applyNumberFormat="1" applyFont="1" applyFill="1" applyBorder="1" applyAlignment="1" applyProtection="1">
      <alignment horizontal="center"/>
      <protection hidden="1"/>
    </xf>
    <xf numFmtId="2" fontId="8" fillId="3" borderId="31" xfId="0" applyNumberFormat="1" applyFont="1" applyFill="1" applyBorder="1" applyAlignment="1" applyProtection="1">
      <alignment horizontal="center"/>
      <protection locked="0"/>
    </xf>
    <xf numFmtId="0" fontId="12" fillId="7" borderId="0" xfId="0" applyFont="1" applyFill="1" applyBorder="1" applyAlignment="1" applyProtection="1">
      <alignment horizontal="center"/>
      <protection hidden="1"/>
    </xf>
    <xf numFmtId="2" fontId="12" fillId="7" borderId="0" xfId="0" applyNumberFormat="1" applyFont="1" applyFill="1" applyBorder="1" applyAlignment="1" applyProtection="1">
      <alignment horizontal="left"/>
      <protection hidden="1"/>
    </xf>
  </cellXfs>
  <cellStyles count="3">
    <cellStyle name="1000-sep (2 dec)" xfId="1" builtinId="3"/>
    <cellStyle name="Hyperlink" xfId="2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11430</xdr:colOff>
      <xdr:row>18</xdr:row>
      <xdr:rowOff>7620</xdr:rowOff>
    </xdr:from>
    <xdr:to>
      <xdr:col>15</xdr:col>
      <xdr:colOff>367030</xdr:colOff>
      <xdr:row>18</xdr:row>
      <xdr:rowOff>7621</xdr:rowOff>
    </xdr:to>
    <xdr:cxnSp macro="">
      <xdr:nvCxnSpPr>
        <xdr:cNvPr id="4" name="Lige pilforbindelse 3"/>
        <xdr:cNvCxnSpPr/>
      </xdr:nvCxnSpPr>
      <xdr:spPr>
        <a:xfrm flipV="1">
          <a:off x="12193270" y="3050540"/>
          <a:ext cx="502920" cy="1"/>
        </a:xfrm>
        <a:prstGeom prst="straightConnector1">
          <a:avLst/>
        </a:prstGeom>
        <a:ln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0</xdr:colOff>
      <xdr:row>18</xdr:row>
      <xdr:rowOff>6352</xdr:rowOff>
    </xdr:from>
    <xdr:to>
      <xdr:col>18</xdr:col>
      <xdr:colOff>0</xdr:colOff>
      <xdr:row>19</xdr:row>
      <xdr:rowOff>190500</xdr:rowOff>
    </xdr:to>
    <xdr:cxnSp macro="">
      <xdr:nvCxnSpPr>
        <xdr:cNvPr id="9" name="Lige pilforbindelse 8"/>
        <xdr:cNvCxnSpPr/>
      </xdr:nvCxnSpPr>
      <xdr:spPr>
        <a:xfrm>
          <a:off x="13950950" y="3022602"/>
          <a:ext cx="0" cy="285748"/>
        </a:xfrm>
        <a:prstGeom prst="straightConnector1">
          <a:avLst/>
        </a:prstGeom>
        <a:ln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6350</xdr:colOff>
      <xdr:row>18</xdr:row>
      <xdr:rowOff>0</xdr:rowOff>
    </xdr:from>
    <xdr:to>
      <xdr:col>21</xdr:col>
      <xdr:colOff>6350</xdr:colOff>
      <xdr:row>19</xdr:row>
      <xdr:rowOff>184148</xdr:rowOff>
    </xdr:to>
    <xdr:cxnSp macro="">
      <xdr:nvCxnSpPr>
        <xdr:cNvPr id="11" name="Lige pilforbindelse 10"/>
        <xdr:cNvCxnSpPr/>
      </xdr:nvCxnSpPr>
      <xdr:spPr>
        <a:xfrm>
          <a:off x="14973300" y="3016250"/>
          <a:ext cx="0" cy="285748"/>
        </a:xfrm>
        <a:prstGeom prst="straightConnector1">
          <a:avLst/>
        </a:prstGeom>
        <a:ln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285750</xdr:colOff>
      <xdr:row>27</xdr:row>
      <xdr:rowOff>2</xdr:rowOff>
    </xdr:from>
    <xdr:to>
      <xdr:col>16</xdr:col>
      <xdr:colOff>6350</xdr:colOff>
      <xdr:row>27</xdr:row>
      <xdr:rowOff>6350</xdr:rowOff>
    </xdr:to>
    <xdr:cxnSp macro="">
      <xdr:nvCxnSpPr>
        <xdr:cNvPr id="12" name="Lige pilforbindelse 11"/>
        <xdr:cNvCxnSpPr/>
      </xdr:nvCxnSpPr>
      <xdr:spPr>
        <a:xfrm flipH="1">
          <a:off x="12623800" y="4565652"/>
          <a:ext cx="457200" cy="6348"/>
        </a:xfrm>
        <a:prstGeom prst="straightConnector1">
          <a:avLst/>
        </a:prstGeom>
        <a:ln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76200</xdr:colOff>
      <xdr:row>18</xdr:row>
      <xdr:rowOff>6350</xdr:rowOff>
    </xdr:from>
    <xdr:to>
      <xdr:col>23</xdr:col>
      <xdr:colOff>577850</xdr:colOff>
      <xdr:row>18</xdr:row>
      <xdr:rowOff>6351</xdr:rowOff>
    </xdr:to>
    <xdr:cxnSp macro="">
      <xdr:nvCxnSpPr>
        <xdr:cNvPr id="16" name="Lige pilforbindelse 15"/>
        <xdr:cNvCxnSpPr/>
      </xdr:nvCxnSpPr>
      <xdr:spPr>
        <a:xfrm flipV="1">
          <a:off x="15919450" y="3022600"/>
          <a:ext cx="501650" cy="1"/>
        </a:xfrm>
        <a:prstGeom prst="straightConnector1">
          <a:avLst/>
        </a:prstGeom>
        <a:ln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152400</xdr:colOff>
      <xdr:row>25</xdr:row>
      <xdr:rowOff>0</xdr:rowOff>
    </xdr:from>
    <xdr:to>
      <xdr:col>19</xdr:col>
      <xdr:colOff>611554</xdr:colOff>
      <xdr:row>25</xdr:row>
      <xdr:rowOff>6348</xdr:rowOff>
    </xdr:to>
    <xdr:cxnSp macro="">
      <xdr:nvCxnSpPr>
        <xdr:cNvPr id="17" name="Lige pilforbindelse 16"/>
        <xdr:cNvCxnSpPr/>
      </xdr:nvCxnSpPr>
      <xdr:spPr>
        <a:xfrm flipH="1">
          <a:off x="14208369" y="4273062"/>
          <a:ext cx="459154" cy="6348"/>
        </a:xfrm>
        <a:prstGeom prst="straightConnector1">
          <a:avLst/>
        </a:prstGeom>
        <a:ln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122283</xdr:colOff>
      <xdr:row>27</xdr:row>
      <xdr:rowOff>1</xdr:rowOff>
    </xdr:from>
    <xdr:to>
      <xdr:col>23</xdr:col>
      <xdr:colOff>575995</xdr:colOff>
      <xdr:row>27</xdr:row>
      <xdr:rowOff>5443</xdr:rowOff>
    </xdr:to>
    <xdr:cxnSp macro="">
      <xdr:nvCxnSpPr>
        <xdr:cNvPr id="18" name="Lige pilforbindelse 17"/>
        <xdr:cNvCxnSpPr/>
      </xdr:nvCxnSpPr>
      <xdr:spPr>
        <a:xfrm flipH="1">
          <a:off x="15966803" y="4602481"/>
          <a:ext cx="453712" cy="5442"/>
        </a:xfrm>
        <a:prstGeom prst="straightConnector1">
          <a:avLst/>
        </a:prstGeom>
        <a:ln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23446</xdr:colOff>
      <xdr:row>44</xdr:row>
      <xdr:rowOff>0</xdr:rowOff>
    </xdr:from>
    <xdr:to>
      <xdr:col>21</xdr:col>
      <xdr:colOff>36928</xdr:colOff>
      <xdr:row>44</xdr:row>
      <xdr:rowOff>0</xdr:rowOff>
    </xdr:to>
    <xdr:cxnSp macro="">
      <xdr:nvCxnSpPr>
        <xdr:cNvPr id="23" name="Lige pilforbindelse 22"/>
        <xdr:cNvCxnSpPr/>
      </xdr:nvCxnSpPr>
      <xdr:spPr>
        <a:xfrm>
          <a:off x="14079415" y="7414846"/>
          <a:ext cx="886851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0</xdr:colOff>
      <xdr:row>45</xdr:row>
      <xdr:rowOff>0</xdr:rowOff>
    </xdr:from>
    <xdr:to>
      <xdr:col>28</xdr:col>
      <xdr:colOff>7620</xdr:colOff>
      <xdr:row>49</xdr:row>
      <xdr:rowOff>175260</xdr:rowOff>
    </xdr:to>
    <xdr:cxnSp macro="">
      <xdr:nvCxnSpPr>
        <xdr:cNvPr id="27" name="Lige pilforbindelse 26"/>
        <xdr:cNvCxnSpPr/>
      </xdr:nvCxnSpPr>
      <xdr:spPr>
        <a:xfrm flipH="1" flipV="1">
          <a:off x="17594580" y="7482840"/>
          <a:ext cx="7620" cy="95250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34</xdr:row>
      <xdr:rowOff>0</xdr:rowOff>
    </xdr:from>
    <xdr:to>
      <xdr:col>15</xdr:col>
      <xdr:colOff>500380</xdr:colOff>
      <xdr:row>34</xdr:row>
      <xdr:rowOff>1</xdr:rowOff>
    </xdr:to>
    <xdr:cxnSp macro="">
      <xdr:nvCxnSpPr>
        <xdr:cNvPr id="13" name="Lige pilforbindelse 12"/>
        <xdr:cNvCxnSpPr/>
      </xdr:nvCxnSpPr>
      <xdr:spPr>
        <a:xfrm flipV="1">
          <a:off x="12321540" y="5646420"/>
          <a:ext cx="500380" cy="1"/>
        </a:xfrm>
        <a:prstGeom prst="straightConnector1">
          <a:avLst/>
        </a:prstGeom>
        <a:ln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342900</xdr:colOff>
      <xdr:row>19</xdr:row>
      <xdr:rowOff>121920</xdr:rowOff>
    </xdr:from>
    <xdr:to>
      <xdr:col>16</xdr:col>
      <xdr:colOff>281940</xdr:colOff>
      <xdr:row>22</xdr:row>
      <xdr:rowOff>22860</xdr:rowOff>
    </xdr:to>
    <xdr:sp macro="" textlink="">
      <xdr:nvSpPr>
        <xdr:cNvPr id="14" name="Bue 13"/>
        <xdr:cNvSpPr/>
      </xdr:nvSpPr>
      <xdr:spPr>
        <a:xfrm>
          <a:off x="12664440" y="3261360"/>
          <a:ext cx="678180" cy="487680"/>
        </a:xfrm>
        <a:prstGeom prst="arc">
          <a:avLst>
            <a:gd name="adj1" fmla="val 10762635"/>
            <a:gd name="adj2" fmla="val 0"/>
          </a:avLst>
        </a:prstGeom>
        <a:ln>
          <a:tailEnd type="arrow"/>
        </a:ln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da-DK"/>
        </a:p>
      </xdr:txBody>
    </xdr:sp>
    <xdr:clientData/>
  </xdr:twoCellAnchor>
  <xdr:twoCellAnchor>
    <xdr:from>
      <xdr:col>19</xdr:col>
      <xdr:colOff>30480</xdr:colOff>
      <xdr:row>19</xdr:row>
      <xdr:rowOff>106680</xdr:rowOff>
    </xdr:from>
    <xdr:to>
      <xdr:col>19</xdr:col>
      <xdr:colOff>708660</xdr:colOff>
      <xdr:row>22</xdr:row>
      <xdr:rowOff>53340</xdr:rowOff>
    </xdr:to>
    <xdr:sp macro="" textlink="">
      <xdr:nvSpPr>
        <xdr:cNvPr id="15" name="Bue 14"/>
        <xdr:cNvSpPr/>
      </xdr:nvSpPr>
      <xdr:spPr>
        <a:xfrm>
          <a:off x="14356080" y="3246120"/>
          <a:ext cx="678180" cy="533400"/>
        </a:xfrm>
        <a:prstGeom prst="arc">
          <a:avLst>
            <a:gd name="adj1" fmla="val 10762635"/>
            <a:gd name="adj2" fmla="val 0"/>
          </a:avLst>
        </a:prstGeom>
        <a:ln>
          <a:tailEnd type="arrow"/>
        </a:ln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da-DK"/>
        </a:p>
      </xdr:txBody>
    </xdr:sp>
    <xdr:clientData/>
  </xdr:twoCellAnchor>
  <xdr:twoCellAnchor>
    <xdr:from>
      <xdr:col>22</xdr:col>
      <xdr:colOff>220980</xdr:colOff>
      <xdr:row>19</xdr:row>
      <xdr:rowOff>106680</xdr:rowOff>
    </xdr:from>
    <xdr:to>
      <xdr:col>23</xdr:col>
      <xdr:colOff>480060</xdr:colOff>
      <xdr:row>22</xdr:row>
      <xdr:rowOff>167640</xdr:rowOff>
    </xdr:to>
    <xdr:sp macro="" textlink="">
      <xdr:nvSpPr>
        <xdr:cNvPr id="19" name="Bue 18"/>
        <xdr:cNvSpPr/>
      </xdr:nvSpPr>
      <xdr:spPr>
        <a:xfrm>
          <a:off x="15308580" y="3246120"/>
          <a:ext cx="998220" cy="647700"/>
        </a:xfrm>
        <a:prstGeom prst="arc">
          <a:avLst>
            <a:gd name="adj1" fmla="val 10762635"/>
            <a:gd name="adj2" fmla="val 21456843"/>
          </a:avLst>
        </a:prstGeom>
        <a:ln>
          <a:tailEnd type="arrow"/>
        </a:ln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da-DK"/>
        </a:p>
      </xdr:txBody>
    </xdr:sp>
    <xdr:clientData/>
  </xdr:twoCellAnchor>
  <xdr:twoCellAnchor>
    <xdr:from>
      <xdr:col>13</xdr:col>
      <xdr:colOff>83820</xdr:colOff>
      <xdr:row>17</xdr:row>
      <xdr:rowOff>69900</xdr:rowOff>
    </xdr:from>
    <xdr:to>
      <xdr:col>14</xdr:col>
      <xdr:colOff>47040</xdr:colOff>
      <xdr:row>18</xdr:row>
      <xdr:rowOff>78840</xdr:rowOff>
    </xdr:to>
    <xdr:sp macro="" textlink="">
      <xdr:nvSpPr>
        <xdr:cNvPr id="20" name="8-takket stjerne 19"/>
        <xdr:cNvSpPr/>
      </xdr:nvSpPr>
      <xdr:spPr>
        <a:xfrm flipH="1" flipV="1">
          <a:off x="12367260" y="3011220"/>
          <a:ext cx="108000" cy="108000"/>
        </a:xfrm>
        <a:prstGeom prst="star8">
          <a:avLst/>
        </a:prstGeom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da-DK"/>
        </a:p>
      </xdr:txBody>
    </xdr:sp>
    <xdr:clientData/>
  </xdr:twoCellAnchor>
  <xdr:twoCellAnchor>
    <xdr:from>
      <xdr:col>17</xdr:col>
      <xdr:colOff>99060</xdr:colOff>
      <xdr:row>17</xdr:row>
      <xdr:rowOff>45720</xdr:rowOff>
    </xdr:from>
    <xdr:to>
      <xdr:col>18</xdr:col>
      <xdr:colOff>69900</xdr:colOff>
      <xdr:row>18</xdr:row>
      <xdr:rowOff>54660</xdr:rowOff>
    </xdr:to>
    <xdr:sp macro="" textlink="">
      <xdr:nvSpPr>
        <xdr:cNvPr id="21" name="8-takket stjerne 20"/>
        <xdr:cNvSpPr/>
      </xdr:nvSpPr>
      <xdr:spPr>
        <a:xfrm flipH="1" flipV="1">
          <a:off x="14150340" y="2987040"/>
          <a:ext cx="108000" cy="108000"/>
        </a:xfrm>
        <a:prstGeom prst="star8">
          <a:avLst/>
        </a:prstGeom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da-DK"/>
        </a:p>
      </xdr:txBody>
    </xdr:sp>
    <xdr:clientData/>
  </xdr:twoCellAnchor>
  <xdr:twoCellAnchor>
    <xdr:from>
      <xdr:col>20</xdr:col>
      <xdr:colOff>83820</xdr:colOff>
      <xdr:row>17</xdr:row>
      <xdr:rowOff>53340</xdr:rowOff>
    </xdr:from>
    <xdr:to>
      <xdr:col>21</xdr:col>
      <xdr:colOff>54660</xdr:colOff>
      <xdr:row>18</xdr:row>
      <xdr:rowOff>62280</xdr:rowOff>
    </xdr:to>
    <xdr:sp macro="" textlink="">
      <xdr:nvSpPr>
        <xdr:cNvPr id="22" name="8-takket stjerne 21"/>
        <xdr:cNvSpPr/>
      </xdr:nvSpPr>
      <xdr:spPr>
        <a:xfrm flipH="1" flipV="1">
          <a:off x="15148560" y="2994660"/>
          <a:ext cx="108000" cy="108000"/>
        </a:xfrm>
        <a:prstGeom prst="star8">
          <a:avLst/>
        </a:prstGeom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da-DK"/>
        </a:p>
      </xdr:txBody>
    </xdr:sp>
    <xdr:clientData/>
  </xdr:twoCellAnchor>
  <xdr:twoCellAnchor>
    <xdr:from>
      <xdr:col>3</xdr:col>
      <xdr:colOff>590550</xdr:colOff>
      <xdr:row>42</xdr:row>
      <xdr:rowOff>30480</xdr:rowOff>
    </xdr:from>
    <xdr:to>
      <xdr:col>3</xdr:col>
      <xdr:colOff>698550</xdr:colOff>
      <xdr:row>42</xdr:row>
      <xdr:rowOff>138480</xdr:rowOff>
    </xdr:to>
    <xdr:sp macro="" textlink="">
      <xdr:nvSpPr>
        <xdr:cNvPr id="24" name="8-takket stjerne 23"/>
        <xdr:cNvSpPr/>
      </xdr:nvSpPr>
      <xdr:spPr>
        <a:xfrm flipH="1" flipV="1">
          <a:off x="3533775" y="7402830"/>
          <a:ext cx="108000" cy="108000"/>
        </a:xfrm>
        <a:prstGeom prst="star8">
          <a:avLst/>
        </a:prstGeom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da-DK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182880</xdr:colOff>
      <xdr:row>17</xdr:row>
      <xdr:rowOff>106680</xdr:rowOff>
    </xdr:from>
    <xdr:to>
      <xdr:col>10</xdr:col>
      <xdr:colOff>99060</xdr:colOff>
      <xdr:row>29</xdr:row>
      <xdr:rowOff>38100</xdr:rowOff>
    </xdr:to>
    <xdr:pic>
      <xdr:nvPicPr>
        <xdr:cNvPr id="1029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21280" y="3345180"/>
          <a:ext cx="4335780" cy="2171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190500</xdr:colOff>
      <xdr:row>17</xdr:row>
      <xdr:rowOff>99060</xdr:rowOff>
    </xdr:from>
    <xdr:to>
      <xdr:col>10</xdr:col>
      <xdr:colOff>240030</xdr:colOff>
      <xdr:row>29</xdr:row>
      <xdr:rowOff>30480</xdr:rowOff>
    </xdr:to>
    <xdr:pic>
      <xdr:nvPicPr>
        <xdr:cNvPr id="205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28900" y="3337560"/>
          <a:ext cx="4335780" cy="2171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lnDef>
      <a:spPr>
        <a:ln>
          <a:solidFill>
            <a:schemeClr val="tx1"/>
          </a:solidFill>
          <a:tailEnd type="arrow"/>
        </a:ln>
      </a:spPr>
      <a:bodyPr/>
      <a:lstStyle/>
      <a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walter-lystfisker.dk/" TargetMode="External"/><Relationship Id="rId1" Type="http://schemas.openxmlformats.org/officeDocument/2006/relationships/hyperlink" Target="mailto:j@walter-lystfisker.dk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walter-lystfisker.dk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http://www.walter-lystfisker.dk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66"/>
  <sheetViews>
    <sheetView tabSelected="1" zoomScaleNormal="100" workbookViewId="0">
      <selection sqref="A1:L1"/>
    </sheetView>
  </sheetViews>
  <sheetFormatPr defaultColWidth="8.85546875" defaultRowHeight="15"/>
  <cols>
    <col min="1" max="6" width="14.7109375" style="12" customWidth="1"/>
    <col min="7" max="7" width="14.7109375" style="97" customWidth="1"/>
    <col min="8" max="12" width="14.7109375" style="12" customWidth="1"/>
    <col min="13" max="13" width="13.7109375" style="12" customWidth="1"/>
    <col min="14" max="15" width="2.140625" style="12" customWidth="1"/>
    <col min="16" max="17" width="10.7109375" style="12" customWidth="1"/>
    <col min="18" max="19" width="2" style="12" customWidth="1"/>
    <col min="20" max="20" width="10.7109375" style="12" customWidth="1"/>
    <col min="21" max="22" width="2" style="12" customWidth="1"/>
    <col min="23" max="24" width="10.7109375" style="12" customWidth="1"/>
    <col min="25" max="26" width="2" style="12" customWidth="1"/>
    <col min="27" max="27" width="8.85546875" style="12"/>
    <col min="28" max="29" width="2.140625" style="12" customWidth="1"/>
    <col min="30" max="16384" width="8.85546875" style="12"/>
  </cols>
  <sheetData>
    <row r="1" spans="1:30">
      <c r="A1" s="151" t="s">
        <v>18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3"/>
      <c r="M1" s="10"/>
      <c r="N1" s="10"/>
      <c r="O1" s="10"/>
      <c r="P1" s="136" t="s">
        <v>95</v>
      </c>
      <c r="Q1" s="136"/>
      <c r="R1" s="136"/>
      <c r="S1" s="136"/>
      <c r="T1" s="136"/>
      <c r="U1" s="136"/>
      <c r="V1" s="136"/>
      <c r="W1" s="136"/>
      <c r="X1" s="136"/>
      <c r="Y1" s="10"/>
      <c r="Z1" s="10"/>
      <c r="AA1" s="10"/>
      <c r="AB1" s="10"/>
      <c r="AC1" s="10"/>
      <c r="AD1" s="11"/>
    </row>
    <row r="2" spans="1:30" ht="15.75" thickBot="1">
      <c r="A2" s="149" t="s">
        <v>96</v>
      </c>
      <c r="B2" s="150"/>
      <c r="C2" s="150"/>
      <c r="D2" s="150"/>
      <c r="E2" s="150"/>
      <c r="F2" s="150"/>
      <c r="G2" s="150"/>
      <c r="H2" s="150" t="s">
        <v>10</v>
      </c>
      <c r="I2" s="150"/>
      <c r="J2" s="150"/>
      <c r="K2" s="150"/>
      <c r="L2" s="13" t="s">
        <v>11</v>
      </c>
      <c r="M2" s="9"/>
      <c r="N2" s="14"/>
      <c r="O2" s="14"/>
      <c r="P2" s="14"/>
      <c r="Q2" s="15" t="str">
        <f>CONCATENATE(A6,A2)</f>
        <v>2  Ω</v>
      </c>
      <c r="R2" s="14"/>
      <c r="S2" s="14"/>
      <c r="T2" s="15" t="str">
        <f>CONCATENATE(C6,A2)</f>
        <v>4  Ω</v>
      </c>
      <c r="U2" s="14"/>
      <c r="V2" s="14"/>
      <c r="W2" s="15" t="str">
        <f>CONCATENATE(E6,A2)</f>
        <v>4  Ω</v>
      </c>
      <c r="X2" s="14"/>
      <c r="Y2" s="14"/>
      <c r="Z2" s="14" t="s">
        <v>16</v>
      </c>
      <c r="AA2" s="14"/>
      <c r="AB2" s="14"/>
      <c r="AC2" s="14"/>
      <c r="AD2" s="16"/>
    </row>
    <row r="3" spans="1:30" ht="7.9" customHeight="1">
      <c r="A3" s="149" t="s">
        <v>0</v>
      </c>
      <c r="B3" s="150" t="s">
        <v>1</v>
      </c>
      <c r="C3" s="150" t="s">
        <v>2</v>
      </c>
      <c r="D3" s="150" t="s">
        <v>3</v>
      </c>
      <c r="E3" s="150" t="s">
        <v>4</v>
      </c>
      <c r="F3" s="150" t="s">
        <v>44</v>
      </c>
      <c r="G3" s="181" t="s">
        <v>14</v>
      </c>
      <c r="H3" s="181" t="s">
        <v>19</v>
      </c>
      <c r="I3" s="182" t="s">
        <v>20</v>
      </c>
      <c r="J3" s="181" t="s">
        <v>21</v>
      </c>
      <c r="K3" s="181" t="s">
        <v>15</v>
      </c>
      <c r="L3" s="183" t="s">
        <v>57</v>
      </c>
      <c r="M3" s="17"/>
      <c r="N3" s="14"/>
      <c r="O3" s="18"/>
      <c r="P3" s="18"/>
      <c r="Q3" s="142" t="s">
        <v>0</v>
      </c>
      <c r="R3" s="18"/>
      <c r="S3" s="18"/>
      <c r="T3" s="142" t="s">
        <v>2</v>
      </c>
      <c r="U3" s="18"/>
      <c r="V3" s="18"/>
      <c r="W3" s="142" t="s">
        <v>4</v>
      </c>
      <c r="X3" s="18"/>
      <c r="Y3" s="18"/>
      <c r="Z3" s="14"/>
      <c r="AA3" s="14"/>
      <c r="AB3" s="14"/>
      <c r="AC3" s="14"/>
      <c r="AD3" s="16"/>
    </row>
    <row r="4" spans="1:30" ht="7.9" customHeight="1" thickBot="1">
      <c r="A4" s="149"/>
      <c r="B4" s="150"/>
      <c r="C4" s="150"/>
      <c r="D4" s="150"/>
      <c r="E4" s="150"/>
      <c r="F4" s="150"/>
      <c r="G4" s="181"/>
      <c r="H4" s="181"/>
      <c r="I4" s="182"/>
      <c r="J4" s="181"/>
      <c r="K4" s="181"/>
      <c r="L4" s="183"/>
      <c r="M4" s="17"/>
      <c r="N4" s="14"/>
      <c r="O4" s="19"/>
      <c r="P4" s="14"/>
      <c r="Q4" s="143"/>
      <c r="R4" s="14"/>
      <c r="S4" s="19"/>
      <c r="T4" s="143"/>
      <c r="U4" s="14"/>
      <c r="V4" s="19"/>
      <c r="W4" s="143"/>
      <c r="X4" s="14"/>
      <c r="Y4" s="14"/>
      <c r="Z4" s="20"/>
      <c r="AA4" s="14"/>
      <c r="AB4" s="14"/>
      <c r="AC4" s="14"/>
      <c r="AD4" s="16"/>
    </row>
    <row r="5" spans="1:30">
      <c r="A5" s="184" t="s">
        <v>68</v>
      </c>
      <c r="B5" s="185"/>
      <c r="C5" s="185"/>
      <c r="D5" s="185"/>
      <c r="E5" s="185"/>
      <c r="F5" s="185"/>
      <c r="G5" s="185"/>
      <c r="H5" s="185"/>
      <c r="I5" s="185"/>
      <c r="J5" s="185"/>
      <c r="K5" s="185"/>
      <c r="L5" s="186"/>
      <c r="M5" s="9"/>
      <c r="N5" s="14"/>
      <c r="O5" s="20"/>
      <c r="P5" s="14"/>
      <c r="Q5" s="14"/>
      <c r="R5" s="14"/>
      <c r="S5" s="20"/>
      <c r="T5" s="14"/>
      <c r="U5" s="14"/>
      <c r="V5" s="20"/>
      <c r="W5" s="14"/>
      <c r="X5" s="14"/>
      <c r="Y5" s="14"/>
      <c r="Z5" s="20"/>
      <c r="AA5" s="14"/>
      <c r="AB5" s="14"/>
      <c r="AC5" s="14"/>
      <c r="AD5" s="16"/>
    </row>
    <row r="6" spans="1:30" ht="19.5" thickBot="1">
      <c r="A6" s="21">
        <v>2</v>
      </c>
      <c r="B6" s="22">
        <v>4</v>
      </c>
      <c r="C6" s="22">
        <v>4</v>
      </c>
      <c r="D6" s="22">
        <v>2</v>
      </c>
      <c r="E6" s="22">
        <v>4</v>
      </c>
      <c r="F6" s="22">
        <v>8</v>
      </c>
      <c r="G6" s="23">
        <f>+J24</f>
        <v>5.45</v>
      </c>
      <c r="H6" s="22">
        <v>20</v>
      </c>
      <c r="I6" s="22">
        <v>8</v>
      </c>
      <c r="J6" s="22">
        <v>4</v>
      </c>
      <c r="K6" s="24">
        <f>+J15</f>
        <v>5.4545000000000003</v>
      </c>
      <c r="L6" s="25">
        <f>+J30*1000</f>
        <v>405.40500000000003</v>
      </c>
      <c r="M6" s="14"/>
      <c r="N6" s="99" t="str">
        <f>IF(H6&gt;=0,"+","-")</f>
        <v>+</v>
      </c>
      <c r="O6" s="26"/>
      <c r="P6" s="14"/>
      <c r="Q6" s="14"/>
      <c r="R6" s="14"/>
      <c r="S6" s="26"/>
      <c r="T6" s="14"/>
      <c r="U6" s="14"/>
      <c r="V6" s="26"/>
      <c r="W6" s="14"/>
      <c r="X6" s="14"/>
      <c r="Y6" s="14"/>
      <c r="Z6" s="26"/>
      <c r="AA6" s="14"/>
      <c r="AB6" s="14"/>
      <c r="AC6" s="14"/>
      <c r="AD6" s="16"/>
    </row>
    <row r="7" spans="1:30" ht="15.75" thickBot="1">
      <c r="A7" s="27"/>
      <c r="B7" s="14"/>
      <c r="C7" s="14"/>
      <c r="D7" s="14"/>
      <c r="E7" s="14"/>
      <c r="F7" s="14"/>
      <c r="G7" s="28"/>
      <c r="H7" s="14"/>
      <c r="I7" s="14"/>
      <c r="J7" s="14"/>
      <c r="K7" s="14"/>
      <c r="L7" s="14"/>
      <c r="M7" s="29"/>
      <c r="N7" s="159" t="s">
        <v>19</v>
      </c>
      <c r="O7" s="160"/>
      <c r="P7" s="29"/>
      <c r="Q7" s="14"/>
      <c r="R7" s="159" t="s">
        <v>1</v>
      </c>
      <c r="S7" s="160"/>
      <c r="T7" s="14"/>
      <c r="U7" s="159" t="s">
        <v>3</v>
      </c>
      <c r="V7" s="160"/>
      <c r="W7" s="14"/>
      <c r="X7" s="14"/>
      <c r="Y7" s="159" t="s">
        <v>5</v>
      </c>
      <c r="Z7" s="160"/>
      <c r="AA7" s="14"/>
      <c r="AB7" s="14"/>
      <c r="AC7" s="14"/>
      <c r="AD7" s="16"/>
    </row>
    <row r="8" spans="1:30">
      <c r="A8" s="140" t="s">
        <v>43</v>
      </c>
      <c r="B8" s="136"/>
      <c r="C8" s="136"/>
      <c r="D8" s="136"/>
      <c r="E8" s="136"/>
      <c r="F8" s="136"/>
      <c r="G8" s="136"/>
      <c r="H8" s="136"/>
      <c r="I8" s="136"/>
      <c r="J8" s="136"/>
      <c r="K8" s="136"/>
      <c r="L8" s="141"/>
      <c r="M8" s="30" t="str">
        <f>CONCATENATE(H6,H2)</f>
        <v>20 Volt</v>
      </c>
      <c r="N8" s="161"/>
      <c r="O8" s="162"/>
      <c r="P8" s="14"/>
      <c r="Q8" s="30" t="str">
        <f>CONCATENATE(B6,A2)</f>
        <v>4  Ω</v>
      </c>
      <c r="R8" s="161"/>
      <c r="S8" s="162"/>
      <c r="T8" s="30" t="str">
        <f>CONCATENATE(D6,A2)</f>
        <v>2  Ω</v>
      </c>
      <c r="U8" s="161"/>
      <c r="V8" s="162"/>
      <c r="W8" s="14"/>
      <c r="X8" s="30" t="str">
        <f>CONCATENATE(F6,A2)</f>
        <v>8  Ω</v>
      </c>
      <c r="Y8" s="161"/>
      <c r="Z8" s="162"/>
      <c r="AA8" s="14"/>
      <c r="AB8" s="14"/>
      <c r="AC8" s="14"/>
      <c r="AD8" s="16"/>
    </row>
    <row r="9" spans="1:30" ht="15.75" thickBot="1">
      <c r="A9" s="27" t="s">
        <v>27</v>
      </c>
      <c r="B9" s="187" t="s">
        <v>29</v>
      </c>
      <c r="C9" s="187"/>
      <c r="D9" s="31">
        <f>+(-A6*I11)-(B6*K11)+H6</f>
        <v>0</v>
      </c>
      <c r="E9" s="156" t="str">
        <f>IF(D9=0,K49,K51)</f>
        <v>Er 0 "OK"</v>
      </c>
      <c r="F9" s="156"/>
      <c r="G9" s="29"/>
      <c r="H9" s="156" t="s">
        <v>87</v>
      </c>
      <c r="I9" s="156"/>
      <c r="J9" s="156"/>
      <c r="K9" s="156"/>
      <c r="L9" s="157"/>
      <c r="M9" s="14"/>
      <c r="N9" s="163"/>
      <c r="O9" s="164"/>
      <c r="P9" s="14"/>
      <c r="Q9" s="14"/>
      <c r="R9" s="163"/>
      <c r="S9" s="164"/>
      <c r="T9" s="14"/>
      <c r="U9" s="163"/>
      <c r="V9" s="164"/>
      <c r="W9" s="14"/>
      <c r="X9" s="14"/>
      <c r="Y9" s="163"/>
      <c r="Z9" s="164"/>
      <c r="AA9" s="14"/>
      <c r="AB9" s="14"/>
      <c r="AC9" s="14"/>
      <c r="AD9" s="16"/>
    </row>
    <row r="10" spans="1:30">
      <c r="A10" s="27"/>
      <c r="B10" s="14"/>
      <c r="C10" s="14"/>
      <c r="D10" s="14"/>
      <c r="E10" s="14"/>
      <c r="F10" s="14"/>
      <c r="G10" s="28"/>
      <c r="H10" s="156" t="s">
        <v>86</v>
      </c>
      <c r="I10" s="156"/>
      <c r="J10" s="156"/>
      <c r="K10" s="156"/>
      <c r="L10" s="157"/>
      <c r="M10" s="14"/>
      <c r="N10" s="32"/>
      <c r="O10" s="33"/>
      <c r="P10" s="14"/>
      <c r="Q10" s="14"/>
      <c r="R10" s="32"/>
      <c r="S10" s="33"/>
      <c r="T10" s="14"/>
      <c r="U10" s="32"/>
      <c r="V10" s="33"/>
      <c r="W10" s="14"/>
      <c r="X10" s="14"/>
      <c r="Y10" s="32"/>
      <c r="Z10" s="33"/>
      <c r="AA10" s="14"/>
      <c r="AB10" s="14"/>
      <c r="AC10" s="14"/>
      <c r="AD10" s="16"/>
    </row>
    <row r="11" spans="1:30" ht="19.5" thickBot="1">
      <c r="A11" s="34" t="s">
        <v>28</v>
      </c>
      <c r="B11" s="188" t="s">
        <v>30</v>
      </c>
      <c r="C11" s="188"/>
      <c r="D11" s="35">
        <f>-C6*(I11-K11)-D6*(I11-K11)-I6+B6*K11</f>
        <v>0</v>
      </c>
      <c r="E11" s="158" t="str">
        <f>IF(D11=0,K49,K51)</f>
        <v>Er 0 "OK"</v>
      </c>
      <c r="F11" s="158"/>
      <c r="G11" s="36"/>
      <c r="H11" s="37" t="s">
        <v>51</v>
      </c>
      <c r="I11" s="38">
        <f>+C53</f>
        <v>3.8181818181818183</v>
      </c>
      <c r="J11" s="37" t="s">
        <v>31</v>
      </c>
      <c r="K11" s="38">
        <f>+C51</f>
        <v>3.0909090909090908</v>
      </c>
      <c r="L11" s="39" t="s">
        <v>47</v>
      </c>
      <c r="M11" s="14"/>
      <c r="N11" s="14"/>
      <c r="O11" s="20"/>
      <c r="P11" s="14"/>
      <c r="Q11" s="14"/>
      <c r="R11" s="14"/>
      <c r="S11" s="20"/>
      <c r="T11" s="14"/>
      <c r="U11" s="100" t="str">
        <f>IF(I6&gt;=0,"+","-")</f>
        <v>+</v>
      </c>
      <c r="V11" s="101" t="str">
        <f>IF(J6&gt;=0,"+","-")</f>
        <v>+</v>
      </c>
      <c r="W11" s="14"/>
      <c r="X11" s="14"/>
      <c r="Y11" s="14"/>
      <c r="Z11" s="20" t="s">
        <v>17</v>
      </c>
      <c r="AA11" s="14"/>
      <c r="AB11" s="14"/>
      <c r="AC11" s="14"/>
      <c r="AD11" s="16"/>
    </row>
    <row r="12" spans="1:30" ht="7.9" customHeight="1">
      <c r="A12" s="27"/>
      <c r="B12" s="14"/>
      <c r="C12" s="14"/>
      <c r="D12" s="14"/>
      <c r="E12" s="14"/>
      <c r="F12" s="14"/>
      <c r="G12" s="28"/>
      <c r="H12" s="14"/>
      <c r="I12" s="14"/>
      <c r="J12" s="14"/>
      <c r="K12" s="14"/>
      <c r="L12" s="14"/>
      <c r="M12" s="14"/>
      <c r="N12" s="14"/>
      <c r="O12" s="40"/>
      <c r="P12" s="18"/>
      <c r="Q12" s="18"/>
      <c r="R12" s="18"/>
      <c r="S12" s="41"/>
      <c r="T12" s="142" t="s">
        <v>20</v>
      </c>
      <c r="U12" s="42"/>
      <c r="V12" s="41"/>
      <c r="W12" s="142" t="s">
        <v>21</v>
      </c>
      <c r="X12" s="42"/>
      <c r="Y12" s="18"/>
      <c r="Z12" s="20"/>
      <c r="AA12" s="14"/>
      <c r="AB12" s="14"/>
      <c r="AC12" s="14"/>
      <c r="AD12" s="16"/>
    </row>
    <row r="13" spans="1:30" ht="7.15" customHeight="1" thickBot="1">
      <c r="A13" s="27"/>
      <c r="B13" s="14"/>
      <c r="C13" s="14"/>
      <c r="D13" s="14"/>
      <c r="E13" s="14"/>
      <c r="F13" s="14"/>
      <c r="G13" s="28"/>
      <c r="H13" s="14"/>
      <c r="I13" s="14"/>
      <c r="J13" s="14"/>
      <c r="K13" s="14"/>
      <c r="L13" s="14"/>
      <c r="M13" s="14"/>
      <c r="N13" s="14"/>
      <c r="O13" s="43"/>
      <c r="P13" s="14"/>
      <c r="Q13" s="14"/>
      <c r="R13" s="14"/>
      <c r="S13" s="14"/>
      <c r="T13" s="143"/>
      <c r="U13" s="14"/>
      <c r="V13" s="14"/>
      <c r="W13" s="143"/>
      <c r="X13" s="14"/>
      <c r="Y13" s="14"/>
      <c r="Z13" s="14"/>
      <c r="AA13" s="14"/>
      <c r="AB13" s="14"/>
      <c r="AC13" s="14"/>
      <c r="AD13" s="16"/>
    </row>
    <row r="14" spans="1:30" ht="15.75" thickBot="1">
      <c r="A14" s="140" t="s">
        <v>45</v>
      </c>
      <c r="B14" s="136"/>
      <c r="C14" s="136"/>
      <c r="D14" s="136"/>
      <c r="E14" s="136"/>
      <c r="F14" s="136"/>
      <c r="G14" s="136"/>
      <c r="H14" s="136"/>
      <c r="I14" s="136"/>
      <c r="J14" s="136"/>
      <c r="K14" s="136"/>
      <c r="L14" s="141"/>
      <c r="M14" s="14"/>
      <c r="N14" s="154" t="s">
        <v>78</v>
      </c>
      <c r="O14" s="155"/>
      <c r="P14" s="14"/>
      <c r="Q14" s="14"/>
      <c r="R14" s="14"/>
      <c r="S14" s="14"/>
      <c r="T14" s="30" t="str">
        <f>CONCATENATE(I6,H2)</f>
        <v>8 Volt</v>
      </c>
      <c r="U14" s="14"/>
      <c r="V14" s="14"/>
      <c r="W14" s="30" t="str">
        <f>CONCATENATE(J6,H2)</f>
        <v>4 Volt</v>
      </c>
      <c r="X14" s="14"/>
      <c r="Y14" s="14"/>
      <c r="Z14" s="14"/>
      <c r="AA14" s="14"/>
      <c r="AB14" s="14"/>
      <c r="AC14" s="14"/>
      <c r="AD14" s="16"/>
    </row>
    <row r="15" spans="1:30">
      <c r="A15" s="27" t="s">
        <v>32</v>
      </c>
      <c r="B15" s="187" t="s">
        <v>33</v>
      </c>
      <c r="C15" s="187"/>
      <c r="D15" s="14"/>
      <c r="E15" s="29" t="s">
        <v>34</v>
      </c>
      <c r="F15" s="14"/>
      <c r="G15" s="28"/>
      <c r="H15" s="44">
        <f>+J6+D6*(I11-K11)</f>
        <v>5.454545454545455</v>
      </c>
      <c r="I15" s="28" t="s">
        <v>35</v>
      </c>
      <c r="J15" s="2">
        <f>ROUND(H15,4)</f>
        <v>5.4545000000000003</v>
      </c>
      <c r="K15" s="3" t="s">
        <v>77</v>
      </c>
      <c r="L15" s="16"/>
      <c r="M15" s="138" t="s">
        <v>42</v>
      </c>
      <c r="N15" s="138"/>
      <c r="O15" s="138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38" t="s">
        <v>42</v>
      </c>
      <c r="AB15" s="138"/>
      <c r="AC15" s="138"/>
      <c r="AD15" s="16"/>
    </row>
    <row r="16" spans="1:30">
      <c r="A16" s="27" t="s">
        <v>28</v>
      </c>
      <c r="B16" s="187" t="s">
        <v>36</v>
      </c>
      <c r="C16" s="187"/>
      <c r="D16" s="14"/>
      <c r="E16" s="29" t="s">
        <v>54</v>
      </c>
      <c r="F16" s="29"/>
      <c r="G16" s="29"/>
      <c r="H16" s="44">
        <f>-C6*(I11-K11)+J6-I6+(B6*K11)</f>
        <v>5.4545454545454533</v>
      </c>
      <c r="I16" s="28" t="s">
        <v>35</v>
      </c>
      <c r="J16" s="14"/>
      <c r="K16" s="14"/>
      <c r="L16" s="16"/>
      <c r="M16" s="14"/>
      <c r="N16" s="156" t="s">
        <v>35</v>
      </c>
      <c r="O16" s="156"/>
      <c r="P16" s="14"/>
      <c r="Q16" s="14"/>
      <c r="R16" s="156" t="s">
        <v>35</v>
      </c>
      <c r="S16" s="156"/>
      <c r="T16" s="14"/>
      <c r="U16" s="156" t="s">
        <v>35</v>
      </c>
      <c r="V16" s="156"/>
      <c r="W16" s="14"/>
      <c r="X16" s="14"/>
      <c r="Y16" s="14"/>
      <c r="Z16" s="14"/>
      <c r="AA16" s="14"/>
      <c r="AB16" s="14"/>
      <c r="AC16" s="14"/>
      <c r="AD16" s="16"/>
    </row>
    <row r="17" spans="1:30" ht="15.75" thickBot="1">
      <c r="A17" s="34" t="s">
        <v>27</v>
      </c>
      <c r="B17" s="45" t="s">
        <v>74</v>
      </c>
      <c r="C17" s="45"/>
      <c r="D17" s="45"/>
      <c r="E17" s="45"/>
      <c r="F17" s="45"/>
      <c r="G17" s="36"/>
      <c r="H17" s="46"/>
      <c r="I17" s="37" t="s">
        <v>35</v>
      </c>
      <c r="J17" s="47"/>
      <c r="K17" s="45"/>
      <c r="L17" s="48"/>
      <c r="M17" s="14"/>
      <c r="N17" s="191">
        <f>+H6</f>
        <v>20</v>
      </c>
      <c r="O17" s="191"/>
      <c r="P17" s="9" t="s">
        <v>24</v>
      </c>
      <c r="Q17" s="15" t="str">
        <f>+Q2</f>
        <v>2  Ω</v>
      </c>
      <c r="R17" s="191">
        <f>+K11*B6</f>
        <v>12.363636363636363</v>
      </c>
      <c r="S17" s="191"/>
      <c r="T17" s="15" t="str">
        <f>+T2</f>
        <v>4  Ω</v>
      </c>
      <c r="U17" s="193">
        <f>+(I11-K11)*D6+I6</f>
        <v>9.454545454545455</v>
      </c>
      <c r="V17" s="193"/>
      <c r="W17" s="15" t="str">
        <f>+W2</f>
        <v>4  Ω</v>
      </c>
      <c r="X17" s="156" t="s">
        <v>69</v>
      </c>
      <c r="Y17" s="156"/>
      <c r="Z17" s="14"/>
      <c r="AA17" s="14"/>
      <c r="AB17" s="14"/>
      <c r="AC17" s="14"/>
      <c r="AD17" s="16"/>
    </row>
    <row r="18" spans="1:30" ht="7.9" customHeight="1">
      <c r="A18" s="27"/>
      <c r="B18" s="14"/>
      <c r="C18" s="14"/>
      <c r="D18" s="14"/>
      <c r="E18" s="14"/>
      <c r="F18" s="14"/>
      <c r="G18" s="30"/>
      <c r="H18" s="29"/>
      <c r="I18" s="29"/>
      <c r="J18" s="29"/>
      <c r="K18" s="14"/>
      <c r="L18" s="14"/>
      <c r="M18" s="14"/>
      <c r="N18" s="191"/>
      <c r="O18" s="191"/>
      <c r="P18" s="49"/>
      <c r="Q18" s="142" t="s">
        <v>0</v>
      </c>
      <c r="R18" s="192"/>
      <c r="S18" s="192"/>
      <c r="T18" s="142" t="s">
        <v>2</v>
      </c>
      <c r="U18" s="194"/>
      <c r="V18" s="194"/>
      <c r="W18" s="142" t="s">
        <v>4</v>
      </c>
      <c r="X18" s="42"/>
      <c r="Y18" s="156" t="s">
        <v>16</v>
      </c>
      <c r="Z18" s="156"/>
      <c r="AA18" s="14"/>
      <c r="AB18" s="14"/>
      <c r="AC18" s="14"/>
      <c r="AD18" s="16"/>
    </row>
    <row r="19" spans="1:30" ht="7.9" customHeight="1" thickBot="1">
      <c r="A19" s="27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9"/>
      <c r="P19" s="14"/>
      <c r="Q19" s="143"/>
      <c r="R19" s="14"/>
      <c r="S19" s="19"/>
      <c r="T19" s="143"/>
      <c r="U19" s="14"/>
      <c r="V19" s="19"/>
      <c r="W19" s="143"/>
      <c r="X19" s="14"/>
      <c r="Y19" s="156"/>
      <c r="Z19" s="156"/>
      <c r="AA19" s="14"/>
      <c r="AB19" s="14"/>
      <c r="AC19" s="20"/>
      <c r="AD19" s="16"/>
    </row>
    <row r="20" spans="1:30">
      <c r="A20" s="140" t="s">
        <v>46</v>
      </c>
      <c r="B20" s="136"/>
      <c r="C20" s="136"/>
      <c r="D20" s="136"/>
      <c r="E20" s="136"/>
      <c r="F20" s="136"/>
      <c r="G20" s="136"/>
      <c r="H20" s="136"/>
      <c r="I20" s="136"/>
      <c r="J20" s="136"/>
      <c r="K20" s="136"/>
      <c r="L20" s="141"/>
      <c r="M20" s="14"/>
      <c r="N20" s="14"/>
      <c r="O20" s="20"/>
      <c r="P20" s="14"/>
      <c r="Q20" s="144" t="s">
        <v>25</v>
      </c>
      <c r="R20" s="14"/>
      <c r="S20" s="20"/>
      <c r="T20" s="14"/>
      <c r="U20" s="14"/>
      <c r="V20" s="20"/>
      <c r="W20" s="146" t="s">
        <v>26</v>
      </c>
      <c r="X20" s="14"/>
      <c r="Y20" s="14"/>
      <c r="Z20" s="20"/>
      <c r="AA20" s="14"/>
      <c r="AB20" s="14"/>
      <c r="AC20" s="20"/>
      <c r="AD20" s="16"/>
    </row>
    <row r="21" spans="1:30" ht="19.5" thickBot="1">
      <c r="A21" s="27" t="s">
        <v>7</v>
      </c>
      <c r="B21" s="14"/>
      <c r="C21" s="14"/>
      <c r="D21" s="139" t="s">
        <v>37</v>
      </c>
      <c r="E21" s="139"/>
      <c r="F21" s="14"/>
      <c r="G21" s="28"/>
      <c r="H21" s="50">
        <f>+A6*B6/(A6+B6)</f>
        <v>1.3333333333333333</v>
      </c>
      <c r="I21" s="8" t="s">
        <v>38</v>
      </c>
      <c r="J21" s="29"/>
      <c r="K21" s="14"/>
      <c r="L21" s="16"/>
      <c r="M21" s="14"/>
      <c r="N21" s="99" t="str">
        <f>+N6</f>
        <v>+</v>
      </c>
      <c r="O21" s="26"/>
      <c r="P21" s="29"/>
      <c r="Q21" s="145"/>
      <c r="R21" s="14"/>
      <c r="S21" s="26"/>
      <c r="T21" s="9"/>
      <c r="U21" s="14"/>
      <c r="V21" s="26"/>
      <c r="W21" s="147"/>
      <c r="X21" s="14"/>
      <c r="Y21" s="14"/>
      <c r="Z21" s="103" t="s">
        <v>22</v>
      </c>
      <c r="AA21" s="14"/>
      <c r="AB21" s="14"/>
      <c r="AC21" s="26"/>
      <c r="AD21" s="16"/>
    </row>
    <row r="22" spans="1:30">
      <c r="A22" s="148" t="s">
        <v>39</v>
      </c>
      <c r="B22" s="139"/>
      <c r="C22" s="14"/>
      <c r="D22" s="139" t="s">
        <v>6</v>
      </c>
      <c r="E22" s="139"/>
      <c r="F22" s="14"/>
      <c r="G22" s="28"/>
      <c r="H22" s="50">
        <f>+H21+C6</f>
        <v>5.333333333333333</v>
      </c>
      <c r="I22" s="8" t="s">
        <v>38</v>
      </c>
      <c r="J22" s="29"/>
      <c r="K22" s="14"/>
      <c r="L22" s="16"/>
      <c r="M22" s="14"/>
      <c r="N22" s="159" t="s">
        <v>19</v>
      </c>
      <c r="O22" s="160"/>
      <c r="P22" s="189" t="s">
        <v>27</v>
      </c>
      <c r="Q22" s="157"/>
      <c r="R22" s="159" t="s">
        <v>1</v>
      </c>
      <c r="S22" s="160"/>
      <c r="T22" s="9" t="s">
        <v>28</v>
      </c>
      <c r="U22" s="159" t="s">
        <v>3</v>
      </c>
      <c r="V22" s="160"/>
      <c r="W22" s="189" t="s">
        <v>32</v>
      </c>
      <c r="X22" s="157"/>
      <c r="Y22" s="159" t="s">
        <v>12</v>
      </c>
      <c r="Z22" s="160"/>
      <c r="AA22" s="14"/>
      <c r="AB22" s="159" t="s">
        <v>5</v>
      </c>
      <c r="AC22" s="160"/>
      <c r="AD22" s="16"/>
    </row>
    <row r="23" spans="1:30">
      <c r="A23" s="148" t="s">
        <v>40</v>
      </c>
      <c r="B23" s="139"/>
      <c r="C23" s="139"/>
      <c r="D23" s="139" t="s">
        <v>8</v>
      </c>
      <c r="E23" s="139"/>
      <c r="F23" s="14"/>
      <c r="G23" s="28"/>
      <c r="H23" s="51">
        <f>+H22*D6/(H22+D6)</f>
        <v>1.4545454545454546</v>
      </c>
      <c r="I23" s="8" t="s">
        <v>38</v>
      </c>
      <c r="J23" s="14"/>
      <c r="K23" s="14"/>
      <c r="L23" s="16"/>
      <c r="M23" s="30" t="str">
        <f>+M8</f>
        <v>20 Volt</v>
      </c>
      <c r="N23" s="161"/>
      <c r="O23" s="162"/>
      <c r="P23" s="14"/>
      <c r="Q23" s="30" t="str">
        <f>+Q8</f>
        <v>4  Ω</v>
      </c>
      <c r="R23" s="161"/>
      <c r="S23" s="162"/>
      <c r="T23" s="30" t="str">
        <f>+T8</f>
        <v>2  Ω</v>
      </c>
      <c r="U23" s="161"/>
      <c r="V23" s="162"/>
      <c r="W23" s="14"/>
      <c r="X23" s="14"/>
      <c r="Y23" s="161"/>
      <c r="Z23" s="162"/>
      <c r="AA23" s="30" t="str">
        <f>+X8</f>
        <v>8  Ω</v>
      </c>
      <c r="AB23" s="161"/>
      <c r="AC23" s="162"/>
      <c r="AD23" s="52" t="s">
        <v>23</v>
      </c>
    </row>
    <row r="24" spans="1:30" ht="15.75" thickBot="1">
      <c r="A24" s="148" t="s">
        <v>41</v>
      </c>
      <c r="B24" s="139"/>
      <c r="C24" s="139"/>
      <c r="D24" s="139" t="s">
        <v>9</v>
      </c>
      <c r="E24" s="139"/>
      <c r="F24" s="14"/>
      <c r="G24" s="28"/>
      <c r="H24" s="50">
        <f>+H23+E6</f>
        <v>5.454545454545455</v>
      </c>
      <c r="I24" s="8" t="s">
        <v>38</v>
      </c>
      <c r="J24" s="4">
        <f>ROUND(H24,2)</f>
        <v>5.45</v>
      </c>
      <c r="K24" s="5" t="s">
        <v>77</v>
      </c>
      <c r="L24" s="16"/>
      <c r="M24" s="14"/>
      <c r="N24" s="163"/>
      <c r="O24" s="164"/>
      <c r="P24" s="14"/>
      <c r="Q24" s="14"/>
      <c r="R24" s="163"/>
      <c r="S24" s="164"/>
      <c r="T24" s="14"/>
      <c r="U24" s="163"/>
      <c r="V24" s="164"/>
      <c r="W24" s="14"/>
      <c r="X24" s="14"/>
      <c r="Y24" s="163"/>
      <c r="Z24" s="164"/>
      <c r="AA24" s="14"/>
      <c r="AB24" s="163"/>
      <c r="AC24" s="164"/>
      <c r="AD24" s="16"/>
    </row>
    <row r="25" spans="1:30">
      <c r="A25" s="27"/>
      <c r="B25" s="14"/>
      <c r="C25" s="14"/>
      <c r="D25" s="14"/>
      <c r="E25" s="14"/>
      <c r="F25" s="14"/>
      <c r="G25" s="28"/>
      <c r="H25" s="14"/>
      <c r="I25" s="14"/>
      <c r="J25" s="14"/>
      <c r="K25" s="14"/>
      <c r="L25" s="16"/>
      <c r="M25" s="14"/>
      <c r="N25" s="14"/>
      <c r="O25" s="20"/>
      <c r="P25" s="14"/>
      <c r="Q25" s="14"/>
      <c r="R25" s="32"/>
      <c r="S25" s="33"/>
      <c r="T25" s="14"/>
      <c r="U25" s="32"/>
      <c r="V25" s="33"/>
      <c r="W25" s="14"/>
      <c r="X25" s="14"/>
      <c r="Y25" s="14"/>
      <c r="Z25" s="53"/>
      <c r="AA25" s="14"/>
      <c r="AB25" s="32"/>
      <c r="AC25" s="33"/>
      <c r="AD25" s="16"/>
    </row>
    <row r="26" spans="1:30" ht="19.5" thickBot="1">
      <c r="A26" s="34"/>
      <c r="B26" s="45"/>
      <c r="C26" s="45"/>
      <c r="D26" s="45"/>
      <c r="E26" s="45"/>
      <c r="F26" s="45"/>
      <c r="G26" s="36"/>
      <c r="H26" s="45"/>
      <c r="I26" s="45"/>
      <c r="J26" s="45"/>
      <c r="K26" s="45"/>
      <c r="L26" s="48"/>
      <c r="M26" s="14"/>
      <c r="N26" s="14"/>
      <c r="O26" s="20"/>
      <c r="P26" s="9" t="s">
        <v>24</v>
      </c>
      <c r="Q26" s="14"/>
      <c r="R26" s="14"/>
      <c r="S26" s="20"/>
      <c r="T26" s="54" t="s">
        <v>26</v>
      </c>
      <c r="U26" s="99" t="str">
        <f>+U11</f>
        <v>+</v>
      </c>
      <c r="V26" s="102" t="str">
        <f>+V11</f>
        <v>+</v>
      </c>
      <c r="W26" s="18"/>
      <c r="X26" s="156" t="s">
        <v>69</v>
      </c>
      <c r="Y26" s="156"/>
      <c r="Z26" s="20"/>
      <c r="AA26" s="14"/>
      <c r="AB26" s="14"/>
      <c r="AC26" s="20"/>
      <c r="AD26" s="16"/>
    </row>
    <row r="27" spans="1:30" ht="7.9" customHeight="1">
      <c r="A27" s="27"/>
      <c r="B27" s="14"/>
      <c r="C27" s="14"/>
      <c r="D27" s="14"/>
      <c r="E27" s="14"/>
      <c r="F27" s="14"/>
      <c r="G27" s="28"/>
      <c r="H27" s="14"/>
      <c r="I27" s="14"/>
      <c r="J27" s="14"/>
      <c r="K27" s="14"/>
      <c r="L27" s="14"/>
      <c r="M27" s="14"/>
      <c r="N27" s="14"/>
      <c r="O27" s="40"/>
      <c r="P27" s="18"/>
      <c r="Q27" s="18"/>
      <c r="R27" s="18"/>
      <c r="S27" s="41"/>
      <c r="T27" s="142" t="s">
        <v>20</v>
      </c>
      <c r="U27" s="42"/>
      <c r="V27" s="41"/>
      <c r="W27" s="142" t="s">
        <v>21</v>
      </c>
      <c r="X27" s="42"/>
      <c r="Y27" s="156" t="s">
        <v>17</v>
      </c>
      <c r="Z27" s="156"/>
      <c r="AA27" s="14"/>
      <c r="AB27" s="14"/>
      <c r="AC27" s="14"/>
      <c r="AD27" s="16"/>
    </row>
    <row r="28" spans="1:30" ht="7.15" customHeight="1" thickBot="1">
      <c r="A28" s="27"/>
      <c r="B28" s="14"/>
      <c r="C28" s="14"/>
      <c r="D28" s="14"/>
      <c r="E28" s="14"/>
      <c r="F28" s="55"/>
      <c r="G28" s="30"/>
      <c r="H28" s="29"/>
      <c r="I28" s="29"/>
      <c r="J28" s="29"/>
      <c r="K28" s="14"/>
      <c r="L28" s="14"/>
      <c r="M28" s="14"/>
      <c r="N28" s="14"/>
      <c r="O28" s="43"/>
      <c r="P28" s="14"/>
      <c r="Q28" s="14"/>
      <c r="R28" s="14"/>
      <c r="S28" s="14"/>
      <c r="T28" s="143"/>
      <c r="U28" s="14"/>
      <c r="V28" s="14"/>
      <c r="W28" s="143"/>
      <c r="X28" s="14"/>
      <c r="Y28" s="156"/>
      <c r="Z28" s="156"/>
      <c r="AA28" s="14"/>
      <c r="AB28" s="14"/>
      <c r="AC28" s="14"/>
      <c r="AD28" s="16"/>
    </row>
    <row r="29" spans="1:30" ht="15.75" thickBot="1">
      <c r="A29" s="140" t="s">
        <v>73</v>
      </c>
      <c r="B29" s="136"/>
      <c r="C29" s="136"/>
      <c r="D29" s="136"/>
      <c r="E29" s="136"/>
      <c r="F29" s="136"/>
      <c r="G29" s="136"/>
      <c r="H29" s="136"/>
      <c r="I29" s="136"/>
      <c r="J29" s="136"/>
      <c r="K29" s="136"/>
      <c r="L29" s="141"/>
      <c r="M29" s="14"/>
      <c r="N29" s="154" t="s">
        <v>78</v>
      </c>
      <c r="O29" s="155"/>
      <c r="P29" s="14"/>
      <c r="Q29" s="14"/>
      <c r="R29" s="14"/>
      <c r="S29" s="14"/>
      <c r="T29" s="30" t="str">
        <f>+T14</f>
        <v>8 Volt</v>
      </c>
      <c r="U29" s="14"/>
      <c r="V29" s="14"/>
      <c r="W29" s="30" t="str">
        <f>+W14</f>
        <v>4 Volt</v>
      </c>
      <c r="X29" s="14"/>
      <c r="Y29" s="14"/>
      <c r="Z29" s="14"/>
      <c r="AA29" s="14"/>
      <c r="AB29" s="14"/>
      <c r="AC29" s="14"/>
      <c r="AD29" s="16"/>
    </row>
    <row r="30" spans="1:30" ht="15.75" thickBot="1">
      <c r="A30" s="56" t="s">
        <v>58</v>
      </c>
      <c r="B30" s="47" t="s">
        <v>56</v>
      </c>
      <c r="C30" s="45"/>
      <c r="D30" s="45"/>
      <c r="E30" s="45"/>
      <c r="F30" s="45"/>
      <c r="G30" s="36"/>
      <c r="H30" s="57">
        <f>H15/(H24+F6)</f>
        <v>0.40540540540540543</v>
      </c>
      <c r="I30" s="45" t="s">
        <v>16</v>
      </c>
      <c r="J30" s="6">
        <f>ROUND(H30,6)</f>
        <v>0.40540500000000002</v>
      </c>
      <c r="K30" s="7" t="s">
        <v>77</v>
      </c>
      <c r="L30" s="48"/>
      <c r="M30" s="14"/>
      <c r="N30" s="14"/>
      <c r="O30" s="14"/>
      <c r="P30" s="14"/>
      <c r="Q30" s="15" t="str">
        <f>+Q17</f>
        <v>2  Ω</v>
      </c>
      <c r="R30" s="14"/>
      <c r="S30" s="14"/>
      <c r="T30" s="15" t="str">
        <f>+T17</f>
        <v>4  Ω</v>
      </c>
      <c r="U30" s="14"/>
      <c r="V30" s="14"/>
      <c r="W30" s="15" t="str">
        <f>+W17</f>
        <v>4  Ω</v>
      </c>
      <c r="X30" s="14"/>
      <c r="Y30" s="14"/>
      <c r="Z30" s="14"/>
      <c r="AA30" s="14"/>
      <c r="AB30" s="14"/>
      <c r="AC30" s="14"/>
      <c r="AD30" s="16"/>
    </row>
    <row r="31" spans="1:30" ht="7.9" customHeight="1">
      <c r="A31" s="27"/>
      <c r="B31" s="14"/>
      <c r="C31" s="14"/>
      <c r="D31" s="14"/>
      <c r="E31" s="14"/>
      <c r="F31" s="14"/>
      <c r="G31" s="28"/>
      <c r="H31" s="29"/>
      <c r="I31" s="29"/>
      <c r="J31" s="29"/>
      <c r="K31" s="14"/>
      <c r="L31" s="14"/>
      <c r="M31" s="14"/>
      <c r="N31" s="14"/>
      <c r="O31" s="18"/>
      <c r="P31" s="49"/>
      <c r="Q31" s="142" t="s">
        <v>0</v>
      </c>
      <c r="R31" s="42"/>
      <c r="S31" s="49"/>
      <c r="T31" s="142" t="s">
        <v>2</v>
      </c>
      <c r="U31" s="18"/>
      <c r="V31" s="18"/>
      <c r="W31" s="142" t="s">
        <v>4</v>
      </c>
      <c r="X31" s="42"/>
      <c r="Y31" s="29"/>
      <c r="Z31" s="29"/>
      <c r="AA31" s="14"/>
      <c r="AB31" s="14"/>
      <c r="AC31" s="14"/>
      <c r="AD31" s="16"/>
    </row>
    <row r="32" spans="1:30" ht="7.9" customHeight="1" thickBot="1">
      <c r="A32" s="27"/>
      <c r="B32" s="14"/>
      <c r="C32" s="14"/>
      <c r="D32" s="14"/>
      <c r="E32" s="14"/>
      <c r="F32" s="14"/>
      <c r="G32" s="28"/>
      <c r="H32" s="29"/>
      <c r="I32" s="29"/>
      <c r="J32" s="29"/>
      <c r="K32" s="14"/>
      <c r="L32" s="14"/>
      <c r="M32" s="14"/>
      <c r="N32" s="14"/>
      <c r="O32" s="19"/>
      <c r="P32" s="14"/>
      <c r="Q32" s="143"/>
      <c r="R32" s="14"/>
      <c r="S32" s="19"/>
      <c r="T32" s="143"/>
      <c r="U32" s="14"/>
      <c r="V32" s="19"/>
      <c r="W32" s="143"/>
      <c r="X32" s="14"/>
      <c r="Y32" s="58"/>
      <c r="Z32" s="29"/>
      <c r="AA32" s="14"/>
      <c r="AB32" s="14"/>
      <c r="AC32" s="14"/>
      <c r="AD32" s="16"/>
    </row>
    <row r="33" spans="1:30">
      <c r="A33" s="140" t="s">
        <v>55</v>
      </c>
      <c r="B33" s="136"/>
      <c r="C33" s="136"/>
      <c r="D33" s="136"/>
      <c r="E33" s="136"/>
      <c r="F33" s="136"/>
      <c r="G33" s="136"/>
      <c r="H33" s="136"/>
      <c r="I33" s="136"/>
      <c r="J33" s="136"/>
      <c r="K33" s="136"/>
      <c r="L33" s="141"/>
      <c r="M33" s="14"/>
      <c r="N33" s="14"/>
      <c r="O33" s="20"/>
      <c r="P33" s="14"/>
      <c r="Q33" s="14"/>
      <c r="R33" s="14"/>
      <c r="S33" s="20"/>
      <c r="T33" s="14"/>
      <c r="U33" s="14"/>
      <c r="V33" s="20"/>
      <c r="W33" s="14"/>
      <c r="X33" s="14"/>
      <c r="Y33" s="59"/>
      <c r="Z33" s="14"/>
      <c r="AA33" s="14"/>
      <c r="AB33" s="14"/>
      <c r="AC33" s="14"/>
      <c r="AD33" s="16"/>
    </row>
    <row r="34" spans="1:30" ht="15.75" thickBot="1">
      <c r="A34" s="27" t="s">
        <v>59</v>
      </c>
      <c r="B34" s="14" t="s">
        <v>81</v>
      </c>
      <c r="C34" s="14"/>
      <c r="D34" s="14"/>
      <c r="E34" s="14"/>
      <c r="F34" s="14"/>
      <c r="G34" s="28"/>
      <c r="H34" s="29"/>
      <c r="I34" s="29"/>
      <c r="J34" s="29"/>
      <c r="K34" s="14"/>
      <c r="L34" s="16"/>
      <c r="M34" s="14"/>
      <c r="N34" s="14"/>
      <c r="O34" s="20"/>
      <c r="P34" s="29"/>
      <c r="Q34" s="60"/>
      <c r="R34" s="14"/>
      <c r="S34" s="26"/>
      <c r="T34" s="9"/>
      <c r="U34" s="14"/>
      <c r="V34" s="26"/>
      <c r="W34" s="14"/>
      <c r="X34" s="14"/>
      <c r="Y34" s="59"/>
      <c r="Z34" s="14"/>
      <c r="AA34" s="14"/>
      <c r="AB34" s="14"/>
      <c r="AC34" s="14"/>
      <c r="AD34" s="16"/>
    </row>
    <row r="35" spans="1:30">
      <c r="A35" s="27" t="s">
        <v>60</v>
      </c>
      <c r="B35" s="14" t="s">
        <v>65</v>
      </c>
      <c r="C35" s="14"/>
      <c r="D35" s="14"/>
      <c r="E35" s="14"/>
      <c r="F35" s="14"/>
      <c r="G35" s="28"/>
      <c r="H35" s="14"/>
      <c r="I35" s="14"/>
      <c r="J35" s="14"/>
      <c r="K35" s="14"/>
      <c r="L35" s="16"/>
      <c r="M35" s="14"/>
      <c r="N35" s="61"/>
      <c r="O35" s="62"/>
      <c r="P35" s="29"/>
      <c r="Q35" s="63"/>
      <c r="R35" s="159" t="s">
        <v>1</v>
      </c>
      <c r="S35" s="160"/>
      <c r="T35" s="9"/>
      <c r="U35" s="159" t="s">
        <v>3</v>
      </c>
      <c r="V35" s="160"/>
      <c r="W35" s="64"/>
      <c r="X35" s="29"/>
      <c r="Y35" s="65"/>
      <c r="Z35" s="61"/>
      <c r="AA35" s="14"/>
      <c r="AB35" s="14"/>
      <c r="AC35" s="14"/>
      <c r="AD35" s="16"/>
    </row>
    <row r="36" spans="1:30">
      <c r="A36" s="27" t="s">
        <v>61</v>
      </c>
      <c r="B36" s="14" t="s">
        <v>82</v>
      </c>
      <c r="C36" s="14"/>
      <c r="D36" s="14"/>
      <c r="E36" s="14"/>
      <c r="F36" s="14"/>
      <c r="G36" s="28"/>
      <c r="H36" s="14"/>
      <c r="I36" s="14"/>
      <c r="J36" s="14"/>
      <c r="K36" s="14"/>
      <c r="L36" s="16"/>
      <c r="M36" s="14"/>
      <c r="N36" s="61"/>
      <c r="O36" s="190" t="s">
        <v>75</v>
      </c>
      <c r="P36" s="167"/>
      <c r="Q36" s="30" t="str">
        <f>+Q23</f>
        <v>4  Ω</v>
      </c>
      <c r="R36" s="161"/>
      <c r="S36" s="162"/>
      <c r="T36" s="30" t="str">
        <f>+T23</f>
        <v>2  Ω</v>
      </c>
      <c r="U36" s="161"/>
      <c r="V36" s="162"/>
      <c r="W36" s="14"/>
      <c r="X36" s="14"/>
      <c r="Y36" s="65"/>
      <c r="Z36" s="61"/>
      <c r="AA36" s="14"/>
      <c r="AB36" s="14"/>
      <c r="AC36" s="14"/>
      <c r="AD36" s="16"/>
    </row>
    <row r="37" spans="1:30" ht="15.75" thickBot="1">
      <c r="A37" s="27" t="s">
        <v>62</v>
      </c>
      <c r="B37" s="14" t="s">
        <v>88</v>
      </c>
      <c r="C37" s="14"/>
      <c r="D37" s="14"/>
      <c r="E37" s="14"/>
      <c r="F37" s="14"/>
      <c r="G37" s="28"/>
      <c r="H37" s="14"/>
      <c r="I37" s="14"/>
      <c r="J37" s="14"/>
      <c r="K37" s="14"/>
      <c r="L37" s="16"/>
      <c r="M37" s="14"/>
      <c r="N37" s="61"/>
      <c r="O37" s="62"/>
      <c r="P37" s="14"/>
      <c r="Q37" s="14"/>
      <c r="R37" s="163"/>
      <c r="S37" s="164"/>
      <c r="T37" s="14"/>
      <c r="U37" s="163"/>
      <c r="V37" s="164"/>
      <c r="W37" s="14"/>
      <c r="X37" s="14"/>
      <c r="Y37" s="65"/>
      <c r="Z37" s="61"/>
      <c r="AA37" s="14"/>
      <c r="AB37" s="14"/>
      <c r="AC37" s="14"/>
      <c r="AD37" s="16"/>
    </row>
    <row r="38" spans="1:30">
      <c r="A38" s="27" t="s">
        <v>63</v>
      </c>
      <c r="B38" s="14" t="s">
        <v>66</v>
      </c>
      <c r="C38" s="14"/>
      <c r="D38" s="14"/>
      <c r="E38" s="14"/>
      <c r="F38" s="14"/>
      <c r="G38" s="28"/>
      <c r="H38" s="14"/>
      <c r="I38" s="14"/>
      <c r="J38" s="14"/>
      <c r="K38" s="14"/>
      <c r="L38" s="16"/>
      <c r="M38" s="14"/>
      <c r="N38" s="14"/>
      <c r="O38" s="20"/>
      <c r="P38" s="14"/>
      <c r="Q38" s="14"/>
      <c r="R38" s="32"/>
      <c r="S38" s="33"/>
      <c r="T38" s="14"/>
      <c r="U38" s="32"/>
      <c r="V38" s="33"/>
      <c r="W38" s="14"/>
      <c r="X38" s="14"/>
      <c r="Y38" s="59"/>
      <c r="Z38" s="14"/>
      <c r="AA38" s="14"/>
      <c r="AB38" s="14"/>
      <c r="AC38" s="14"/>
      <c r="AD38" s="16"/>
    </row>
    <row r="39" spans="1:30">
      <c r="A39" s="27" t="s">
        <v>64</v>
      </c>
      <c r="B39" s="14" t="s">
        <v>67</v>
      </c>
      <c r="C39" s="14"/>
      <c r="D39" s="14"/>
      <c r="E39" s="14"/>
      <c r="F39" s="14"/>
      <c r="G39" s="28"/>
      <c r="H39" s="14"/>
      <c r="I39" s="14"/>
      <c r="J39" s="14"/>
      <c r="K39" s="14"/>
      <c r="L39" s="16"/>
      <c r="M39" s="14"/>
      <c r="N39" s="14"/>
      <c r="O39" s="20"/>
      <c r="P39" s="14"/>
      <c r="Q39" s="14"/>
      <c r="R39" s="14"/>
      <c r="S39" s="20"/>
      <c r="T39" s="14"/>
      <c r="U39" s="14"/>
      <c r="V39" s="20"/>
      <c r="W39" s="14"/>
      <c r="X39" s="14"/>
      <c r="Y39" s="59"/>
      <c r="Z39" s="14"/>
      <c r="AA39" s="14"/>
      <c r="AB39" s="14"/>
      <c r="AC39" s="14"/>
      <c r="AD39" s="16"/>
    </row>
    <row r="40" spans="1:30">
      <c r="A40" s="64"/>
      <c r="B40" s="29"/>
      <c r="C40" s="29"/>
      <c r="D40" s="29"/>
      <c r="E40" s="29"/>
      <c r="F40" s="29"/>
      <c r="G40" s="29"/>
      <c r="H40" s="29"/>
      <c r="I40" s="29"/>
      <c r="J40" s="29"/>
      <c r="K40" s="29"/>
      <c r="L40" s="63"/>
      <c r="M40" s="14"/>
      <c r="N40" s="14"/>
      <c r="O40" s="40"/>
      <c r="P40" s="18"/>
      <c r="Q40" s="18"/>
      <c r="R40" s="18"/>
      <c r="S40" s="40"/>
      <c r="T40" s="66"/>
      <c r="U40" s="18"/>
      <c r="V40" s="40"/>
      <c r="W40" s="66"/>
      <c r="X40" s="18"/>
      <c r="Y40" s="67"/>
      <c r="Z40" s="29"/>
      <c r="AA40" s="14"/>
      <c r="AB40" s="14"/>
      <c r="AC40" s="14"/>
      <c r="AD40" s="16"/>
    </row>
    <row r="41" spans="1:30" ht="15.75" thickBot="1">
      <c r="A41" s="64"/>
      <c r="B41" s="29"/>
      <c r="C41" s="29"/>
      <c r="D41" s="29"/>
      <c r="E41" s="29"/>
      <c r="F41" s="29"/>
      <c r="G41" s="29"/>
      <c r="H41" s="29"/>
      <c r="I41" s="29"/>
      <c r="J41" s="29"/>
      <c r="K41" s="29"/>
      <c r="L41" s="63"/>
      <c r="M41" s="14"/>
      <c r="N41" s="14"/>
      <c r="O41" s="43"/>
      <c r="P41" s="14"/>
      <c r="Q41" s="14"/>
      <c r="R41" s="14"/>
      <c r="S41" s="14"/>
      <c r="T41" s="29"/>
      <c r="U41" s="14"/>
      <c r="V41" s="14"/>
      <c r="W41" s="29"/>
      <c r="X41" s="14"/>
      <c r="Y41" s="29"/>
      <c r="Z41" s="29"/>
      <c r="AA41" s="14"/>
      <c r="AB41" s="14"/>
      <c r="AC41" s="14"/>
      <c r="AD41" s="16"/>
    </row>
    <row r="42" spans="1:30" ht="15.75" thickBot="1">
      <c r="A42" s="64" t="s">
        <v>80</v>
      </c>
      <c r="B42" s="29"/>
      <c r="C42" s="29"/>
      <c r="D42" s="29"/>
      <c r="E42" s="29"/>
      <c r="F42" s="29"/>
      <c r="G42" s="29"/>
      <c r="H42" s="29"/>
      <c r="I42" s="29"/>
      <c r="J42" s="29"/>
      <c r="K42" s="29"/>
      <c r="L42" s="63"/>
      <c r="M42" s="14"/>
      <c r="N42" s="154" t="s">
        <v>78</v>
      </c>
      <c r="O42" s="155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6"/>
    </row>
    <row r="43" spans="1:30" ht="15.75" thickBot="1">
      <c r="A43" s="56" t="s">
        <v>94</v>
      </c>
      <c r="B43" s="47"/>
      <c r="C43" s="47"/>
      <c r="D43" s="47"/>
      <c r="E43" s="47"/>
      <c r="F43" s="47"/>
      <c r="G43" s="47"/>
      <c r="H43" s="47"/>
      <c r="I43" s="47"/>
      <c r="J43" s="47"/>
      <c r="K43" s="47"/>
      <c r="L43" s="68"/>
      <c r="M43" s="14"/>
      <c r="N43" s="14"/>
      <c r="O43" s="14"/>
      <c r="P43" s="14"/>
      <c r="Q43" s="32" t="str">
        <f>CONCATENATE(G6,A2)</f>
        <v>5,45  Ω</v>
      </c>
      <c r="R43" s="14"/>
      <c r="S43" s="14"/>
      <c r="T43" s="14"/>
      <c r="U43" s="14"/>
      <c r="V43" s="14"/>
      <c r="W43" s="14"/>
      <c r="X43" s="14"/>
      <c r="Y43" s="14"/>
      <c r="Z43" s="14" t="s">
        <v>16</v>
      </c>
      <c r="AA43" s="14"/>
      <c r="AB43" s="14"/>
      <c r="AC43" s="14"/>
      <c r="AD43" s="16"/>
    </row>
    <row r="44" spans="1:30" ht="7.9" customHeight="1">
      <c r="A44" s="27"/>
      <c r="B44" s="14"/>
      <c r="C44" s="14"/>
      <c r="D44" s="14"/>
      <c r="E44" s="14"/>
      <c r="F44" s="14"/>
      <c r="G44" s="28"/>
      <c r="H44" s="14"/>
      <c r="I44" s="14"/>
      <c r="J44" s="14"/>
      <c r="K44" s="14"/>
      <c r="L44" s="14"/>
      <c r="M44" s="14"/>
      <c r="N44" s="14"/>
      <c r="O44" s="18"/>
      <c r="P44" s="49"/>
      <c r="Q44" s="142" t="s">
        <v>13</v>
      </c>
      <c r="R44" s="42"/>
      <c r="S44" s="18"/>
      <c r="T44" s="18"/>
      <c r="U44" s="18"/>
      <c r="V44" s="18"/>
      <c r="W44" s="18"/>
      <c r="X44" s="18"/>
      <c r="Y44" s="18"/>
      <c r="Z44" s="14"/>
      <c r="AA44" s="14"/>
      <c r="AB44" s="14"/>
      <c r="AC44" s="14"/>
      <c r="AD44" s="16"/>
    </row>
    <row r="45" spans="1:30" ht="7.15" customHeight="1" thickBot="1">
      <c r="A45" s="64"/>
      <c r="B45" s="29"/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14"/>
      <c r="N45" s="14"/>
      <c r="O45" s="19"/>
      <c r="P45" s="14"/>
      <c r="Q45" s="143"/>
      <c r="R45" s="14"/>
      <c r="S45" s="14"/>
      <c r="T45" s="14"/>
      <c r="U45" s="14"/>
      <c r="V45" s="14"/>
      <c r="W45" s="14"/>
      <c r="X45" s="69"/>
      <c r="Y45" s="70"/>
      <c r="Z45" s="14"/>
      <c r="AA45" s="14"/>
      <c r="AB45" s="14"/>
      <c r="AC45" s="14"/>
      <c r="AD45" s="16"/>
    </row>
    <row r="46" spans="1:30" ht="19.5" thickBot="1">
      <c r="A46" s="140" t="s">
        <v>89</v>
      </c>
      <c r="B46" s="136"/>
      <c r="C46" s="136"/>
      <c r="D46" s="136"/>
      <c r="E46" s="136"/>
      <c r="F46" s="136"/>
      <c r="G46" s="136"/>
      <c r="H46" s="136"/>
      <c r="I46" s="136"/>
      <c r="J46" s="136"/>
      <c r="K46" s="136"/>
      <c r="L46" s="141"/>
      <c r="M46" s="14"/>
      <c r="N46" s="104" t="str">
        <f>IF(K6&gt;=0,"+","-")</f>
        <v>+</v>
      </c>
      <c r="O46" s="26"/>
      <c r="P46" s="14"/>
      <c r="Q46" s="14"/>
      <c r="R46" s="14"/>
      <c r="S46" s="14"/>
      <c r="T46" s="156" t="str">
        <f>CONCATENATE(A30,L6,L2)</f>
        <v>Ith = 405,405 mA</v>
      </c>
      <c r="U46" s="156"/>
      <c r="V46" s="156"/>
      <c r="W46" s="14"/>
      <c r="X46" s="14"/>
      <c r="Y46" s="59"/>
      <c r="Z46" s="14"/>
      <c r="AA46" s="14"/>
      <c r="AB46" s="14"/>
      <c r="AC46" s="14"/>
      <c r="AD46" s="16"/>
    </row>
    <row r="47" spans="1:30">
      <c r="A47" s="27" t="s">
        <v>90</v>
      </c>
      <c r="B47" s="71" t="s">
        <v>49</v>
      </c>
      <c r="C47" s="71"/>
      <c r="D47" s="72">
        <f>+(-A6*C53)-(B6*C51)+H6</f>
        <v>0</v>
      </c>
      <c r="E47" s="73" t="s">
        <v>51</v>
      </c>
      <c r="F47" s="29" t="s">
        <v>97</v>
      </c>
      <c r="G47" s="29"/>
      <c r="H47" s="14"/>
      <c r="I47" s="14"/>
      <c r="J47" s="74">
        <f>+((-B6*C51)+H6)/A6</f>
        <v>3.8181818181818183</v>
      </c>
      <c r="K47" s="9" t="s">
        <v>47</v>
      </c>
      <c r="L47" s="16"/>
      <c r="M47" s="14"/>
      <c r="N47" s="159" t="s">
        <v>12</v>
      </c>
      <c r="O47" s="160"/>
      <c r="P47" s="14"/>
      <c r="Q47" s="156" t="s">
        <v>70</v>
      </c>
      <c r="R47" s="156"/>
      <c r="S47" s="156"/>
      <c r="T47" s="156"/>
      <c r="U47" s="156"/>
      <c r="V47" s="156"/>
      <c r="W47" s="156"/>
      <c r="X47" s="14"/>
      <c r="Y47" s="159" t="s">
        <v>5</v>
      </c>
      <c r="Z47" s="160"/>
      <c r="AA47" s="165">
        <f>+L6*F6/1000</f>
        <v>3.2432400000000001</v>
      </c>
      <c r="AB47" s="166"/>
      <c r="AC47" s="167" t="s">
        <v>35</v>
      </c>
      <c r="AD47" s="162"/>
    </row>
    <row r="48" spans="1:30">
      <c r="A48" s="27"/>
      <c r="B48" s="14"/>
      <c r="C48" s="14"/>
      <c r="D48" s="14"/>
      <c r="E48" s="14"/>
      <c r="F48" s="14"/>
      <c r="G48" s="28"/>
      <c r="H48" s="14"/>
      <c r="I48" s="14"/>
      <c r="J48" s="14"/>
      <c r="K48" s="14"/>
      <c r="L48" s="16"/>
      <c r="M48" s="9" t="str">
        <f>CONCATENATE(K6,H2)</f>
        <v>5,4545 Volt</v>
      </c>
      <c r="N48" s="161"/>
      <c r="O48" s="162"/>
      <c r="P48" s="14"/>
      <c r="Q48" s="14"/>
      <c r="R48" s="14"/>
      <c r="S48" s="14"/>
      <c r="T48" s="14"/>
      <c r="U48" s="14"/>
      <c r="V48" s="14"/>
      <c r="W48" s="14"/>
      <c r="X48" s="30" t="str">
        <f>+X8</f>
        <v>8  Ω</v>
      </c>
      <c r="Y48" s="161"/>
      <c r="Z48" s="162"/>
      <c r="AA48" s="168">
        <f>+H30*H30*F6</f>
        <v>1.314828341855369</v>
      </c>
      <c r="AB48" s="169"/>
      <c r="AC48" s="167" t="s">
        <v>71</v>
      </c>
      <c r="AD48" s="162"/>
    </row>
    <row r="49" spans="1:30" ht="15.75" thickBot="1">
      <c r="A49" s="27" t="s">
        <v>91</v>
      </c>
      <c r="B49" s="75" t="s">
        <v>48</v>
      </c>
      <c r="C49" s="75"/>
      <c r="D49" s="76"/>
      <c r="E49" s="77" t="s">
        <v>50</v>
      </c>
      <c r="F49" s="75"/>
      <c r="G49" s="75"/>
      <c r="H49" s="14"/>
      <c r="I49" s="14"/>
      <c r="J49" s="78">
        <f>+(-C6*C53)+(C6*C51)-(D6*C53)+(D6*C51)-I6+(B6*C51)</f>
        <v>0</v>
      </c>
      <c r="K49" s="173" t="s">
        <v>84</v>
      </c>
      <c r="L49" s="174"/>
      <c r="M49" s="14"/>
      <c r="N49" s="163"/>
      <c r="O49" s="164"/>
      <c r="P49" s="14"/>
      <c r="Q49" s="156" t="str">
        <f>IF(K6&gt;0,"Strømmen går til højre",IF(K6&lt;0,"Strømmen går til venstre",IF(K6=0,"Der går ingen strøm","ERR")))</f>
        <v>Strømmen går til højre</v>
      </c>
      <c r="R49" s="156"/>
      <c r="S49" s="156"/>
      <c r="T49" s="156"/>
      <c r="U49" s="156"/>
      <c r="V49" s="156"/>
      <c r="W49" s="156"/>
      <c r="X49" s="14"/>
      <c r="Y49" s="163"/>
      <c r="Z49" s="164"/>
      <c r="AA49" s="170">
        <f>+AA48*1000</f>
        <v>1314.828341855369</v>
      </c>
      <c r="AB49" s="171"/>
      <c r="AC49" s="167" t="s">
        <v>79</v>
      </c>
      <c r="AD49" s="162"/>
    </row>
    <row r="50" spans="1:30" ht="22.15" customHeight="1">
      <c r="A50" s="175" t="s">
        <v>92</v>
      </c>
      <c r="B50" s="176"/>
      <c r="C50" s="176"/>
      <c r="D50" s="176"/>
      <c r="E50" s="176"/>
      <c r="F50" s="176"/>
      <c r="G50" s="176"/>
      <c r="H50" s="176"/>
      <c r="I50" s="176"/>
      <c r="J50" s="176"/>
      <c r="K50" s="176"/>
      <c r="L50" s="177"/>
      <c r="M50" s="14"/>
      <c r="N50" s="14"/>
      <c r="O50" s="79"/>
      <c r="P50" s="18"/>
      <c r="Q50" s="18"/>
      <c r="R50" s="18"/>
      <c r="S50" s="18"/>
      <c r="T50" s="18"/>
      <c r="U50" s="18"/>
      <c r="V50" s="18"/>
      <c r="W50" s="18"/>
      <c r="X50" s="18"/>
      <c r="Y50" s="80"/>
      <c r="Z50" s="14" t="s">
        <v>17</v>
      </c>
      <c r="AA50" s="14"/>
      <c r="AB50" s="14"/>
      <c r="AC50" s="14"/>
      <c r="AD50" s="16"/>
    </row>
    <row r="51" spans="1:30" ht="15.75" thickBot="1">
      <c r="A51" s="137" t="s">
        <v>31</v>
      </c>
      <c r="B51" s="138"/>
      <c r="C51" s="81">
        <v>3.0909090909090908</v>
      </c>
      <c r="D51" s="9" t="s">
        <v>47</v>
      </c>
      <c r="E51" s="76" t="s">
        <v>52</v>
      </c>
      <c r="F51" s="14"/>
      <c r="G51" s="28"/>
      <c r="H51" s="14"/>
      <c r="I51" s="14"/>
      <c r="J51" s="82">
        <f>+(-C6*((-B6*C51)+H6)/A6)+(C6*C51)-(D6*((-B6*C51)+H6)/A6)+(D6*C51)-I6+(B6*C51)</f>
        <v>0</v>
      </c>
      <c r="K51" s="173" t="s">
        <v>85</v>
      </c>
      <c r="L51" s="174"/>
      <c r="M51" s="14"/>
      <c r="N51" s="14"/>
      <c r="O51" s="43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6"/>
    </row>
    <row r="52" spans="1:30" ht="15.75" thickBot="1">
      <c r="A52" s="27"/>
      <c r="B52" s="14"/>
      <c r="C52" s="14"/>
      <c r="D52" s="14"/>
      <c r="E52" s="14"/>
      <c r="F52" s="14"/>
      <c r="G52" s="28"/>
      <c r="H52" s="14"/>
      <c r="I52" s="14"/>
      <c r="J52" s="14"/>
      <c r="K52" s="14"/>
      <c r="L52" s="16"/>
      <c r="M52" s="14"/>
      <c r="N52" s="154" t="s">
        <v>78</v>
      </c>
      <c r="O52" s="155"/>
      <c r="P52" s="131"/>
      <c r="Q52" s="178" t="s">
        <v>98</v>
      </c>
      <c r="R52" s="178"/>
      <c r="S52" s="178"/>
      <c r="T52" s="178"/>
      <c r="U52" s="178"/>
      <c r="V52" s="178"/>
      <c r="W52" s="178"/>
      <c r="X52" s="1"/>
      <c r="Y52" s="1"/>
      <c r="Z52" s="14"/>
      <c r="AA52" s="14"/>
      <c r="AB52" s="14"/>
      <c r="AC52" s="14"/>
      <c r="AD52" s="16"/>
    </row>
    <row r="53" spans="1:30">
      <c r="A53" s="137" t="s">
        <v>51</v>
      </c>
      <c r="B53" s="138"/>
      <c r="C53" s="74">
        <f>+J47</f>
        <v>3.8181818181818183</v>
      </c>
      <c r="D53" s="9" t="s">
        <v>47</v>
      </c>
      <c r="E53" s="139" t="s">
        <v>53</v>
      </c>
      <c r="F53" s="139"/>
      <c r="G53" s="139"/>
      <c r="H53" s="139"/>
      <c r="I53" s="139"/>
      <c r="J53" s="139"/>
      <c r="K53" s="14"/>
      <c r="L53" s="16"/>
      <c r="M53" s="14"/>
      <c r="N53" s="14"/>
      <c r="O53" s="83"/>
      <c r="P53" s="84"/>
      <c r="Q53" s="179" t="s">
        <v>76</v>
      </c>
      <c r="R53" s="179"/>
      <c r="S53" s="179"/>
      <c r="T53" s="179"/>
      <c r="U53" s="179"/>
      <c r="V53" s="179"/>
      <c r="W53" s="179"/>
      <c r="X53" s="84"/>
      <c r="Y53" s="84"/>
      <c r="Z53" s="14"/>
      <c r="AA53" s="14"/>
      <c r="AB53" s="14"/>
      <c r="AC53" s="14"/>
      <c r="AD53" s="16"/>
    </row>
    <row r="54" spans="1:30">
      <c r="A54" s="27"/>
      <c r="B54" s="14"/>
      <c r="C54" s="14"/>
      <c r="D54" s="14"/>
      <c r="E54" s="139" t="s">
        <v>83</v>
      </c>
      <c r="F54" s="139"/>
      <c r="G54" s="139"/>
      <c r="H54" s="139"/>
      <c r="I54" s="139"/>
      <c r="J54" s="139"/>
      <c r="K54" s="14"/>
      <c r="L54" s="16"/>
      <c r="M54" s="14"/>
      <c r="N54" s="14"/>
      <c r="O54" s="14"/>
      <c r="P54" s="14"/>
      <c r="Q54" s="180" t="s">
        <v>127</v>
      </c>
      <c r="R54" s="180"/>
      <c r="S54" s="180"/>
      <c r="T54" s="180"/>
      <c r="U54" s="180"/>
      <c r="V54" s="180"/>
      <c r="W54" s="180"/>
      <c r="X54" s="14"/>
      <c r="Y54" s="14"/>
      <c r="Z54" s="14"/>
      <c r="AA54" s="14"/>
      <c r="AB54" s="14"/>
      <c r="AC54" s="14"/>
      <c r="AD54" s="16"/>
    </row>
    <row r="55" spans="1:30" ht="19.5" thickBot="1">
      <c r="A55" s="105" t="s">
        <v>72</v>
      </c>
      <c r="B55" s="45"/>
      <c r="C55" s="45"/>
      <c r="D55" s="45"/>
      <c r="E55" s="172" t="s">
        <v>93</v>
      </c>
      <c r="F55" s="172"/>
      <c r="G55" s="172"/>
      <c r="H55" s="172"/>
      <c r="I55" s="45"/>
      <c r="J55" s="45"/>
      <c r="K55" s="45"/>
      <c r="L55" s="48"/>
      <c r="M55" s="45"/>
      <c r="N55" s="45"/>
      <c r="O55" s="45"/>
      <c r="P55" s="45"/>
      <c r="Q55" s="133" t="s">
        <v>128</v>
      </c>
      <c r="R55" s="133"/>
      <c r="S55" s="133"/>
      <c r="T55" s="133"/>
      <c r="U55" s="133"/>
      <c r="V55" s="133"/>
      <c r="W55" s="133"/>
      <c r="X55" s="45"/>
      <c r="Y55" s="45"/>
      <c r="Z55" s="45"/>
      <c r="AA55" s="45"/>
      <c r="AB55" s="134" t="s">
        <v>129</v>
      </c>
      <c r="AC55" s="134"/>
      <c r="AD55" s="135"/>
    </row>
    <row r="56" spans="1:30">
      <c r="A56" s="85"/>
      <c r="B56" s="86"/>
      <c r="C56" s="87"/>
      <c r="D56" s="88"/>
      <c r="E56" s="88"/>
      <c r="F56" s="88"/>
      <c r="G56" s="89"/>
      <c r="H56" s="90"/>
      <c r="I56" s="90"/>
      <c r="J56" s="90"/>
      <c r="K56" s="88"/>
      <c r="L56" s="88"/>
    </row>
    <row r="57" spans="1:30">
      <c r="A57" s="87"/>
      <c r="B57" s="87"/>
      <c r="C57" s="88"/>
      <c r="D57" s="88"/>
      <c r="E57" s="88"/>
      <c r="F57" s="88"/>
      <c r="G57" s="91"/>
    </row>
    <row r="58" spans="1:30">
      <c r="A58" s="87"/>
      <c r="B58" s="86"/>
      <c r="C58" s="87"/>
      <c r="D58" s="88"/>
      <c r="E58" s="88"/>
      <c r="F58" s="92"/>
      <c r="G58" s="89"/>
      <c r="H58" s="90"/>
      <c r="I58" s="90"/>
      <c r="J58" s="90"/>
      <c r="K58" s="88"/>
      <c r="L58" s="88"/>
      <c r="X58" s="93"/>
    </row>
    <row r="59" spans="1:30">
      <c r="A59" s="88"/>
      <c r="B59" s="88"/>
      <c r="C59" s="88"/>
      <c r="D59" s="88"/>
      <c r="E59" s="88"/>
      <c r="F59" s="92"/>
      <c r="G59" s="89"/>
      <c r="H59" s="90"/>
      <c r="I59" s="90"/>
      <c r="J59" s="90"/>
      <c r="K59" s="88"/>
      <c r="L59" s="88"/>
    </row>
    <row r="60" spans="1:30">
      <c r="A60" s="88"/>
      <c r="B60" s="88"/>
      <c r="C60" s="88"/>
      <c r="D60" s="88"/>
      <c r="E60" s="88"/>
      <c r="F60" s="92"/>
      <c r="G60" s="89"/>
      <c r="H60" s="90"/>
      <c r="I60" s="90"/>
      <c r="J60" s="90"/>
      <c r="K60" s="88"/>
      <c r="L60" s="88"/>
    </row>
    <row r="61" spans="1:30">
      <c r="A61" s="88"/>
      <c r="B61" s="88"/>
      <c r="C61" s="88"/>
      <c r="D61" s="88"/>
      <c r="E61" s="88"/>
      <c r="F61" s="92"/>
      <c r="G61" s="94"/>
      <c r="H61" s="90"/>
      <c r="I61" s="90"/>
      <c r="J61" s="90"/>
      <c r="K61" s="88"/>
      <c r="L61" s="88"/>
    </row>
    <row r="62" spans="1:30">
      <c r="A62" s="88"/>
      <c r="B62" s="88"/>
      <c r="C62" s="88"/>
      <c r="D62" s="95"/>
      <c r="E62" s="95"/>
      <c r="F62" s="95"/>
      <c r="G62" s="95"/>
      <c r="I62" s="85"/>
      <c r="J62" s="88"/>
      <c r="K62" s="88"/>
      <c r="L62" s="88"/>
    </row>
    <row r="63" spans="1:30">
      <c r="A63" s="88"/>
      <c r="B63" s="88"/>
      <c r="C63" s="88"/>
      <c r="D63" s="88"/>
      <c r="E63" s="88"/>
      <c r="F63" s="88"/>
      <c r="G63" s="91"/>
      <c r="I63" s="96"/>
      <c r="J63" s="88"/>
      <c r="K63" s="88"/>
      <c r="L63" s="88"/>
    </row>
    <row r="64" spans="1:30">
      <c r="I64" s="96"/>
    </row>
    <row r="65" spans="8:9">
      <c r="H65" s="87"/>
      <c r="I65" s="87"/>
    </row>
    <row r="66" spans="8:9">
      <c r="H66" s="98"/>
    </row>
  </sheetData>
  <mergeCells count="108">
    <mergeCell ref="T3:T4"/>
    <mergeCell ref="W3:W4"/>
    <mergeCell ref="Q47:W47"/>
    <mergeCell ref="O36:P36"/>
    <mergeCell ref="R35:S37"/>
    <mergeCell ref="U22:V24"/>
    <mergeCell ref="R22:S24"/>
    <mergeCell ref="X26:Y26"/>
    <mergeCell ref="AB22:AC24"/>
    <mergeCell ref="N17:O18"/>
    <mergeCell ref="R17:S18"/>
    <mergeCell ref="U17:V18"/>
    <mergeCell ref="W31:W32"/>
    <mergeCell ref="P22:Q22"/>
    <mergeCell ref="Y22:Z24"/>
    <mergeCell ref="N16:O16"/>
    <mergeCell ref="Q18:Q19"/>
    <mergeCell ref="N22:O24"/>
    <mergeCell ref="Q49:W49"/>
    <mergeCell ref="W22:X22"/>
    <mergeCell ref="T18:T19"/>
    <mergeCell ref="W18:W19"/>
    <mergeCell ref="N7:O9"/>
    <mergeCell ref="B9:C9"/>
    <mergeCell ref="B11:C11"/>
    <mergeCell ref="B15:C15"/>
    <mergeCell ref="A8:L8"/>
    <mergeCell ref="A14:L14"/>
    <mergeCell ref="E9:F9"/>
    <mergeCell ref="AA15:AC15"/>
    <mergeCell ref="M15:O15"/>
    <mergeCell ref="N14:O14"/>
    <mergeCell ref="F3:F4"/>
    <mergeCell ref="G3:G4"/>
    <mergeCell ref="H3:H4"/>
    <mergeCell ref="A33:L33"/>
    <mergeCell ref="A3:A4"/>
    <mergeCell ref="B3:B4"/>
    <mergeCell ref="C3:C4"/>
    <mergeCell ref="I3:I4"/>
    <mergeCell ref="D21:E21"/>
    <mergeCell ref="D22:E22"/>
    <mergeCell ref="D23:E23"/>
    <mergeCell ref="D24:E24"/>
    <mergeCell ref="E3:E4"/>
    <mergeCell ref="A23:C23"/>
    <mergeCell ref="A24:C24"/>
    <mergeCell ref="L3:L4"/>
    <mergeCell ref="J3:J4"/>
    <mergeCell ref="K3:K4"/>
    <mergeCell ref="A5:L5"/>
    <mergeCell ref="D3:D4"/>
    <mergeCell ref="H9:L9"/>
    <mergeCell ref="B16:C16"/>
    <mergeCell ref="N42:O42"/>
    <mergeCell ref="E55:H55"/>
    <mergeCell ref="K49:L49"/>
    <mergeCell ref="K51:L51"/>
    <mergeCell ref="E54:J54"/>
    <mergeCell ref="A50:L50"/>
    <mergeCell ref="Q52:W52"/>
    <mergeCell ref="Q53:W53"/>
    <mergeCell ref="Q54:W54"/>
    <mergeCell ref="A51:B51"/>
    <mergeCell ref="A46:L46"/>
    <mergeCell ref="N47:O49"/>
    <mergeCell ref="Q44:Q45"/>
    <mergeCell ref="T46:V46"/>
    <mergeCell ref="N52:O52"/>
    <mergeCell ref="Y7:Z9"/>
    <mergeCell ref="R16:S16"/>
    <mergeCell ref="U16:V16"/>
    <mergeCell ref="W12:W13"/>
    <mergeCell ref="R7:S9"/>
    <mergeCell ref="AA47:AB47"/>
    <mergeCell ref="AC47:AD47"/>
    <mergeCell ref="AA48:AB48"/>
    <mergeCell ref="AC48:AD48"/>
    <mergeCell ref="Y47:Z49"/>
    <mergeCell ref="AA49:AB49"/>
    <mergeCell ref="AC49:AD49"/>
    <mergeCell ref="U35:V37"/>
    <mergeCell ref="Y27:Z28"/>
    <mergeCell ref="Y18:Z19"/>
    <mergeCell ref="Q55:W55"/>
    <mergeCell ref="AB55:AD55"/>
    <mergeCell ref="P1:X1"/>
    <mergeCell ref="A53:B53"/>
    <mergeCell ref="E53:J53"/>
    <mergeCell ref="A29:L29"/>
    <mergeCell ref="T27:T28"/>
    <mergeCell ref="W27:W28"/>
    <mergeCell ref="Q20:Q21"/>
    <mergeCell ref="W20:W21"/>
    <mergeCell ref="A20:L20"/>
    <mergeCell ref="A22:B22"/>
    <mergeCell ref="Q31:Q32"/>
    <mergeCell ref="T31:T32"/>
    <mergeCell ref="Q3:Q4"/>
    <mergeCell ref="A2:G2"/>
    <mergeCell ref="H2:K2"/>
    <mergeCell ref="A1:L1"/>
    <mergeCell ref="T12:T13"/>
    <mergeCell ref="N29:O29"/>
    <mergeCell ref="H10:L10"/>
    <mergeCell ref="E11:F11"/>
    <mergeCell ref="X17:Y17"/>
    <mergeCell ref="U7:V9"/>
  </mergeCells>
  <hyperlinks>
    <hyperlink ref="Q53" r:id="rId1"/>
    <hyperlink ref="Q54" r:id="rId2"/>
  </hyperlinks>
  <pageMargins left="0.70866141732283472" right="0.70866141732283472" top="0.74803149606299213" bottom="0.74803149606299213" header="0.31496062992125984" footer="0.31496062992125984"/>
  <pageSetup paperSize="9" orientation="landscape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>
  <dimension ref="A1:V39"/>
  <sheetViews>
    <sheetView zoomScaleNormal="100" workbookViewId="0">
      <selection activeCell="H24" sqref="H24"/>
    </sheetView>
  </sheetViews>
  <sheetFormatPr defaultColWidth="8.85546875" defaultRowHeight="15"/>
  <cols>
    <col min="1" max="20" width="10.7109375" style="108" customWidth="1"/>
    <col min="21" max="16384" width="8.85546875" style="108"/>
  </cols>
  <sheetData>
    <row r="1" spans="1:22" ht="21" customHeight="1">
      <c r="A1" s="202" t="s">
        <v>99</v>
      </c>
      <c r="B1" s="203"/>
      <c r="C1" s="203"/>
      <c r="D1" s="203"/>
      <c r="E1" s="203"/>
      <c r="F1" s="203"/>
      <c r="G1" s="203"/>
      <c r="H1" s="203"/>
      <c r="I1" s="203"/>
      <c r="J1" s="203"/>
      <c r="K1" s="203"/>
      <c r="L1" s="203"/>
      <c r="M1" s="203"/>
      <c r="N1" s="203"/>
      <c r="O1" s="203"/>
      <c r="P1" s="203"/>
      <c r="Q1" s="203"/>
      <c r="R1" s="203"/>
      <c r="S1" s="203"/>
      <c r="T1" s="106"/>
      <c r="U1" s="107"/>
      <c r="V1" s="107"/>
    </row>
    <row r="2" spans="1:22">
      <c r="A2" s="109"/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0"/>
      <c r="T2" s="111"/>
      <c r="U2" s="107"/>
      <c r="V2" s="107"/>
    </row>
    <row r="3" spans="1:22">
      <c r="A3" s="205" t="s">
        <v>101</v>
      </c>
      <c r="B3" s="204"/>
      <c r="C3" s="204"/>
      <c r="D3" s="204"/>
      <c r="E3" s="204"/>
      <c r="F3" s="204"/>
      <c r="G3" s="204"/>
      <c r="H3" s="204"/>
      <c r="I3" s="204"/>
      <c r="J3" s="204"/>
      <c r="K3" s="204"/>
      <c r="L3" s="204"/>
      <c r="M3" s="204"/>
      <c r="N3" s="204"/>
      <c r="O3" s="204"/>
      <c r="P3" s="204"/>
      <c r="Q3" s="204"/>
      <c r="R3" s="204"/>
      <c r="S3" s="204"/>
      <c r="T3" s="111"/>
      <c r="U3" s="107"/>
      <c r="V3" s="107"/>
    </row>
    <row r="4" spans="1:22">
      <c r="A4" s="109"/>
      <c r="B4" s="110"/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/>
      <c r="S4" s="110"/>
      <c r="T4" s="111"/>
      <c r="U4" s="107"/>
      <c r="V4" s="107"/>
    </row>
    <row r="5" spans="1:22">
      <c r="A5" s="109"/>
      <c r="B5" s="112" t="s">
        <v>126</v>
      </c>
      <c r="C5" s="112"/>
      <c r="D5" s="112"/>
      <c r="E5" s="112"/>
      <c r="F5" s="112"/>
      <c r="G5" s="112"/>
      <c r="H5" s="112"/>
      <c r="I5" s="112"/>
      <c r="J5" s="112" t="s">
        <v>102</v>
      </c>
      <c r="K5" s="112"/>
      <c r="L5" s="112"/>
      <c r="M5" s="112"/>
      <c r="N5" s="112"/>
      <c r="O5" s="112"/>
      <c r="P5" s="112"/>
      <c r="Q5" s="112"/>
      <c r="R5" s="112"/>
      <c r="S5" s="112"/>
      <c r="T5" s="111"/>
      <c r="U5" s="107"/>
      <c r="V5" s="107"/>
    </row>
    <row r="6" spans="1:22">
      <c r="A6" s="109"/>
      <c r="B6" s="110"/>
      <c r="C6" s="110"/>
      <c r="D6" s="110"/>
      <c r="E6" s="110"/>
      <c r="F6" s="110"/>
      <c r="G6" s="110"/>
      <c r="H6" s="110"/>
      <c r="I6" s="110"/>
      <c r="J6" s="110"/>
      <c r="K6" s="110"/>
      <c r="L6" s="110"/>
      <c r="M6" s="110"/>
      <c r="N6" s="110"/>
      <c r="O6" s="110"/>
      <c r="P6" s="110"/>
      <c r="Q6" s="110"/>
      <c r="R6" s="110"/>
      <c r="S6" s="110"/>
      <c r="T6" s="111"/>
      <c r="U6" s="107"/>
      <c r="V6" s="107"/>
    </row>
    <row r="7" spans="1:22" ht="15.75">
      <c r="A7" s="109"/>
      <c r="B7" s="113" t="s">
        <v>123</v>
      </c>
      <c r="C7" s="110" t="s">
        <v>103</v>
      </c>
      <c r="D7" s="110"/>
      <c r="E7" s="110"/>
      <c r="F7" s="110"/>
      <c r="G7" s="110"/>
      <c r="H7" s="110"/>
      <c r="I7" s="110"/>
      <c r="J7" s="110" t="s">
        <v>106</v>
      </c>
      <c r="K7" s="110"/>
      <c r="L7" s="110"/>
      <c r="M7" s="110"/>
      <c r="N7" s="122">
        <f>(F17*J17)/(F17+H17+J17)</f>
        <v>33.333333333333336</v>
      </c>
      <c r="O7" s="123" t="s">
        <v>38</v>
      </c>
      <c r="P7" s="110"/>
      <c r="Q7" s="110"/>
      <c r="R7" s="110"/>
      <c r="S7" s="110"/>
      <c r="T7" s="111"/>
      <c r="U7" s="107"/>
      <c r="V7" s="107"/>
    </row>
    <row r="8" spans="1:22">
      <c r="A8" s="109"/>
      <c r="B8" s="113"/>
      <c r="C8" s="110"/>
      <c r="D8" s="110"/>
      <c r="E8" s="110"/>
      <c r="F8" s="110"/>
      <c r="G8" s="110"/>
      <c r="H8" s="110"/>
      <c r="I8" s="110"/>
      <c r="J8" s="110"/>
      <c r="K8" s="110"/>
      <c r="L8" s="110"/>
      <c r="M8" s="110"/>
      <c r="N8" s="121"/>
      <c r="O8" s="113"/>
      <c r="P8" s="110"/>
      <c r="Q8" s="110"/>
      <c r="R8" s="110"/>
      <c r="S8" s="110"/>
      <c r="T8" s="111"/>
      <c r="U8" s="107"/>
      <c r="V8" s="107"/>
    </row>
    <row r="9" spans="1:22" ht="15.75">
      <c r="A9" s="109"/>
      <c r="B9" s="113" t="s">
        <v>124</v>
      </c>
      <c r="C9" s="110" t="s">
        <v>104</v>
      </c>
      <c r="D9" s="110"/>
      <c r="E9" s="110"/>
      <c r="F9" s="110"/>
      <c r="G9" s="110"/>
      <c r="H9" s="110"/>
      <c r="I9" s="110"/>
      <c r="J9" s="110" t="s">
        <v>107</v>
      </c>
      <c r="K9" s="110"/>
      <c r="L9" s="110"/>
      <c r="M9" s="110"/>
      <c r="N9" s="122">
        <f>(F17*H17)/(F17+H17+J17)</f>
        <v>33.333333333333336</v>
      </c>
      <c r="O9" s="123" t="s">
        <v>38</v>
      </c>
      <c r="P9" s="110"/>
      <c r="Q9" s="110"/>
      <c r="R9" s="110"/>
      <c r="S9" s="110"/>
      <c r="T9" s="111"/>
      <c r="U9" s="107"/>
      <c r="V9" s="107"/>
    </row>
    <row r="10" spans="1:22">
      <c r="A10" s="109"/>
      <c r="B10" s="113"/>
      <c r="C10" s="110"/>
      <c r="D10" s="110"/>
      <c r="E10" s="110"/>
      <c r="F10" s="110"/>
      <c r="G10" s="110"/>
      <c r="H10" s="110"/>
      <c r="I10" s="110"/>
      <c r="J10" s="110"/>
      <c r="K10" s="110"/>
      <c r="L10" s="110"/>
      <c r="M10" s="110"/>
      <c r="N10" s="121"/>
      <c r="O10" s="113"/>
      <c r="P10" s="110"/>
      <c r="Q10" s="110"/>
      <c r="R10" s="110"/>
      <c r="S10" s="110"/>
      <c r="T10" s="111"/>
      <c r="U10" s="107"/>
      <c r="V10" s="107"/>
    </row>
    <row r="11" spans="1:22" ht="15.75">
      <c r="A11" s="109"/>
      <c r="B11" s="113" t="s">
        <v>125</v>
      </c>
      <c r="C11" s="110" t="s">
        <v>105</v>
      </c>
      <c r="D11" s="110"/>
      <c r="E11" s="110"/>
      <c r="F11" s="110"/>
      <c r="G11" s="110"/>
      <c r="H11" s="110"/>
      <c r="I11" s="110"/>
      <c r="J11" s="110" t="s">
        <v>112</v>
      </c>
      <c r="K11" s="110"/>
      <c r="L11" s="110"/>
      <c r="M11" s="110"/>
      <c r="N11" s="122">
        <f>(H17*J17)/(F17+H17+J17)</f>
        <v>33.333333333333336</v>
      </c>
      <c r="O11" s="123" t="s">
        <v>38</v>
      </c>
      <c r="P11" s="110"/>
      <c r="Q11" s="110"/>
      <c r="R11" s="110"/>
      <c r="S11" s="110"/>
      <c r="T11" s="111"/>
      <c r="U11" s="107"/>
      <c r="V11" s="107"/>
    </row>
    <row r="12" spans="1:22">
      <c r="A12" s="109"/>
      <c r="B12" s="110"/>
      <c r="C12" s="110"/>
      <c r="D12" s="110"/>
      <c r="E12" s="110"/>
      <c r="F12" s="110"/>
      <c r="G12" s="110"/>
      <c r="H12" s="110"/>
      <c r="I12" s="110"/>
      <c r="J12" s="110"/>
      <c r="K12" s="110"/>
      <c r="L12" s="110"/>
      <c r="M12" s="110"/>
      <c r="N12" s="110"/>
      <c r="O12" s="110"/>
      <c r="P12" s="110"/>
      <c r="Q12" s="110"/>
      <c r="R12" s="110"/>
      <c r="S12" s="110"/>
      <c r="T12" s="111"/>
      <c r="U12" s="107"/>
      <c r="V12" s="107"/>
    </row>
    <row r="13" spans="1:22">
      <c r="A13" s="109"/>
      <c r="B13" s="204" t="s">
        <v>122</v>
      </c>
      <c r="C13" s="204"/>
      <c r="D13" s="204"/>
      <c r="E13" s="204"/>
      <c r="F13" s="204"/>
      <c r="G13" s="204"/>
      <c r="H13" s="204"/>
      <c r="I13" s="204"/>
      <c r="J13" s="204"/>
      <c r="K13" s="204"/>
      <c r="L13" s="204"/>
      <c r="M13" s="204"/>
      <c r="N13" s="204"/>
      <c r="O13" s="204"/>
      <c r="P13" s="110"/>
      <c r="Q13" s="110"/>
      <c r="R13" s="110"/>
      <c r="S13" s="110"/>
      <c r="T13" s="111"/>
      <c r="U13" s="107"/>
      <c r="V13" s="107"/>
    </row>
    <row r="14" spans="1:22">
      <c r="A14" s="109"/>
      <c r="B14" s="113"/>
      <c r="C14" s="113"/>
      <c r="D14" s="113"/>
      <c r="E14" s="113"/>
      <c r="F14" s="113"/>
      <c r="G14" s="113"/>
      <c r="H14" s="113"/>
      <c r="I14" s="113"/>
      <c r="J14" s="113"/>
      <c r="K14" s="113"/>
      <c r="L14" s="113"/>
      <c r="M14" s="113"/>
      <c r="N14" s="113"/>
      <c r="O14" s="113"/>
      <c r="P14" s="110"/>
      <c r="Q14" s="110"/>
      <c r="R14" s="110"/>
      <c r="S14" s="110"/>
      <c r="T14" s="111"/>
      <c r="U14" s="107"/>
      <c r="V14" s="107"/>
    </row>
    <row r="15" spans="1:22">
      <c r="A15" s="109"/>
      <c r="B15" s="110"/>
      <c r="C15" s="112"/>
      <c r="D15" s="112"/>
      <c r="E15" s="112"/>
      <c r="F15" s="195" t="s">
        <v>111</v>
      </c>
      <c r="G15" s="195"/>
      <c r="H15" s="195"/>
      <c r="I15" s="195"/>
      <c r="J15" s="195"/>
      <c r="K15" s="195"/>
      <c r="L15" s="112"/>
      <c r="M15" s="112"/>
      <c r="N15" s="112"/>
      <c r="O15" s="112"/>
      <c r="P15" s="110"/>
      <c r="Q15" s="110"/>
      <c r="R15" s="110"/>
      <c r="S15" s="110"/>
      <c r="T15" s="111"/>
      <c r="U15" s="107"/>
      <c r="V15" s="107"/>
    </row>
    <row r="16" spans="1:22" s="117" customFormat="1">
      <c r="A16" s="114"/>
      <c r="B16" s="113"/>
      <c r="C16" s="113"/>
      <c r="D16" s="113"/>
      <c r="E16" s="113"/>
      <c r="F16" s="195" t="s">
        <v>108</v>
      </c>
      <c r="G16" s="195"/>
      <c r="H16" s="195" t="s">
        <v>109</v>
      </c>
      <c r="I16" s="195"/>
      <c r="J16" s="195" t="s">
        <v>110</v>
      </c>
      <c r="K16" s="195"/>
      <c r="L16" s="113"/>
      <c r="M16" s="113"/>
      <c r="N16" s="113"/>
      <c r="O16" s="113"/>
      <c r="P16" s="113"/>
      <c r="Q16" s="113"/>
      <c r="R16" s="113"/>
      <c r="S16" s="113"/>
      <c r="T16" s="115"/>
      <c r="U16" s="116"/>
      <c r="V16" s="116"/>
    </row>
    <row r="17" spans="1:22" s="117" customFormat="1">
      <c r="A17" s="114"/>
      <c r="B17" s="113"/>
      <c r="C17" s="113"/>
      <c r="D17" s="113"/>
      <c r="E17" s="113"/>
      <c r="F17" s="200">
        <v>100</v>
      </c>
      <c r="G17" s="200"/>
      <c r="H17" s="200">
        <v>100</v>
      </c>
      <c r="I17" s="200"/>
      <c r="J17" s="200">
        <v>100</v>
      </c>
      <c r="K17" s="200"/>
      <c r="L17" s="113"/>
      <c r="M17" s="113"/>
      <c r="N17" s="113"/>
      <c r="O17" s="113"/>
      <c r="P17" s="113"/>
      <c r="Q17" s="113"/>
      <c r="R17" s="113"/>
      <c r="S17" s="113"/>
      <c r="T17" s="115"/>
      <c r="U17" s="116"/>
      <c r="V17" s="116"/>
    </row>
    <row r="18" spans="1:22">
      <c r="A18" s="109"/>
      <c r="B18" s="110"/>
      <c r="C18" s="110"/>
      <c r="D18" s="110"/>
      <c r="E18" s="110"/>
      <c r="F18" s="110"/>
      <c r="G18" s="110"/>
      <c r="H18" s="110"/>
      <c r="I18" s="110"/>
      <c r="J18" s="110"/>
      <c r="K18" s="110"/>
      <c r="L18" s="110"/>
      <c r="M18" s="110"/>
      <c r="N18" s="110"/>
      <c r="O18" s="110"/>
      <c r="P18" s="110"/>
      <c r="Q18" s="110"/>
      <c r="R18" s="110"/>
      <c r="S18" s="110"/>
      <c r="T18" s="111"/>
      <c r="U18" s="107"/>
      <c r="V18" s="107"/>
    </row>
    <row r="19" spans="1:22">
      <c r="A19" s="109"/>
      <c r="B19" s="110"/>
      <c r="C19" s="110"/>
      <c r="D19" s="110"/>
      <c r="E19" s="110"/>
      <c r="F19" s="110"/>
      <c r="G19" s="110"/>
      <c r="H19" s="110"/>
      <c r="I19" s="110"/>
      <c r="J19" s="110"/>
      <c r="K19" s="110"/>
      <c r="L19" s="110"/>
      <c r="M19" s="110"/>
      <c r="N19" s="110"/>
      <c r="O19" s="110"/>
      <c r="P19" s="110"/>
      <c r="Q19" s="110"/>
      <c r="R19" s="110"/>
      <c r="S19" s="110"/>
      <c r="T19" s="111"/>
      <c r="U19" s="107"/>
      <c r="V19" s="107"/>
    </row>
    <row r="20" spans="1:22">
      <c r="A20" s="109"/>
      <c r="B20" s="110"/>
      <c r="C20" s="110"/>
      <c r="D20" s="110"/>
      <c r="E20" s="110"/>
      <c r="F20" s="110"/>
      <c r="G20" s="110"/>
      <c r="H20" s="110"/>
      <c r="I20" s="110"/>
      <c r="J20" s="110"/>
      <c r="K20" s="110"/>
      <c r="L20" s="110"/>
      <c r="M20" s="110"/>
      <c r="N20" s="110"/>
      <c r="O20" s="110"/>
      <c r="P20" s="110"/>
      <c r="Q20" s="110"/>
      <c r="R20" s="110"/>
      <c r="S20" s="110"/>
      <c r="T20" s="111"/>
      <c r="U20" s="107"/>
      <c r="V20" s="107"/>
    </row>
    <row r="21" spans="1:22">
      <c r="A21" s="109"/>
      <c r="B21" s="110"/>
      <c r="C21" s="110"/>
      <c r="D21" s="110"/>
      <c r="E21" s="110"/>
      <c r="F21" s="110"/>
      <c r="G21" s="110"/>
      <c r="H21" s="110"/>
      <c r="I21" s="110"/>
      <c r="J21" s="110"/>
      <c r="K21" s="110"/>
      <c r="L21" s="110"/>
      <c r="M21" s="110"/>
      <c r="N21" s="110"/>
      <c r="O21" s="110"/>
      <c r="P21" s="110"/>
      <c r="Q21" s="110"/>
      <c r="R21" s="110"/>
      <c r="S21" s="110"/>
      <c r="T21" s="111"/>
      <c r="U21" s="107"/>
      <c r="V21" s="107"/>
    </row>
    <row r="22" spans="1:22">
      <c r="A22" s="109"/>
      <c r="B22" s="110"/>
      <c r="C22" s="110"/>
      <c r="D22" s="110"/>
      <c r="E22" s="110"/>
      <c r="F22" s="206">
        <f>+H17</f>
        <v>100</v>
      </c>
      <c r="G22" s="206"/>
      <c r="H22" s="110"/>
      <c r="I22" s="110"/>
      <c r="J22" s="110"/>
      <c r="K22" s="110"/>
      <c r="L22" s="110"/>
      <c r="M22" s="110"/>
      <c r="N22" s="110"/>
      <c r="O22" s="110"/>
      <c r="P22" s="110"/>
      <c r="Q22" s="110"/>
      <c r="R22" s="110"/>
      <c r="S22" s="110"/>
      <c r="T22" s="111"/>
      <c r="U22" s="107"/>
      <c r="V22" s="107"/>
    </row>
    <row r="23" spans="1:22">
      <c r="A23" s="109"/>
      <c r="B23" s="110"/>
      <c r="C23" s="110"/>
      <c r="D23" s="110"/>
      <c r="E23" s="110"/>
      <c r="F23" s="110"/>
      <c r="G23" s="110"/>
      <c r="H23" s="110"/>
      <c r="I23" s="110"/>
      <c r="J23" s="110"/>
      <c r="K23" s="110"/>
      <c r="L23" s="110"/>
      <c r="M23" s="110"/>
      <c r="N23" s="110"/>
      <c r="O23" s="198"/>
      <c r="P23" s="198"/>
      <c r="Q23" s="198"/>
      <c r="R23" s="198"/>
      <c r="S23" s="198"/>
      <c r="T23" s="111"/>
      <c r="U23" s="107"/>
      <c r="V23" s="107"/>
    </row>
    <row r="24" spans="1:22">
      <c r="A24" s="109"/>
      <c r="B24" s="110"/>
      <c r="C24" s="110"/>
      <c r="D24" s="110"/>
      <c r="E24" s="110"/>
      <c r="F24" s="110"/>
      <c r="G24" s="110"/>
      <c r="H24" s="127">
        <f>+N9</f>
        <v>33.333333333333336</v>
      </c>
      <c r="I24" s="107"/>
      <c r="J24" s="110"/>
      <c r="K24" s="130">
        <f>+N11</f>
        <v>33.333333333333336</v>
      </c>
      <c r="L24" s="107"/>
      <c r="M24" s="110"/>
      <c r="N24" s="110"/>
      <c r="O24" s="124"/>
      <c r="P24" s="110"/>
      <c r="Q24" s="110"/>
      <c r="R24" s="110"/>
      <c r="S24" s="110"/>
      <c r="T24" s="111"/>
      <c r="U24" s="107"/>
      <c r="V24" s="107"/>
    </row>
    <row r="25" spans="1:22">
      <c r="A25" s="109"/>
      <c r="B25" s="110"/>
      <c r="C25" s="110"/>
      <c r="D25" s="110"/>
      <c r="E25" s="128">
        <f>+F17</f>
        <v>100</v>
      </c>
      <c r="F25" s="110"/>
      <c r="G25" s="110"/>
      <c r="H25" s="209">
        <f>+J17</f>
        <v>100</v>
      </c>
      <c r="I25" s="110"/>
      <c r="J25" s="110"/>
      <c r="K25" s="110"/>
      <c r="L25" s="110"/>
      <c r="M25" s="110"/>
      <c r="N25" s="110"/>
      <c r="O25" s="198" t="s">
        <v>98</v>
      </c>
      <c r="P25" s="198"/>
      <c r="Q25" s="198"/>
      <c r="R25" s="198"/>
      <c r="S25" s="198"/>
      <c r="T25" s="111"/>
      <c r="U25" s="107"/>
      <c r="V25" s="107"/>
    </row>
    <row r="26" spans="1:22">
      <c r="A26" s="109"/>
      <c r="B26" s="110"/>
      <c r="C26" s="110"/>
      <c r="D26" s="110"/>
      <c r="E26" s="110"/>
      <c r="F26" s="110"/>
      <c r="G26" s="110"/>
      <c r="H26" s="110"/>
      <c r="I26" s="110"/>
      <c r="J26" s="107"/>
      <c r="K26" s="129">
        <f>+N7</f>
        <v>33.333333333333336</v>
      </c>
      <c r="L26" s="110"/>
      <c r="M26" s="110"/>
      <c r="N26" s="110"/>
      <c r="O26" s="124"/>
      <c r="P26" s="132"/>
      <c r="Q26" s="132"/>
      <c r="R26" s="132"/>
      <c r="S26" s="132"/>
      <c r="T26" s="125"/>
      <c r="U26" s="107"/>
      <c r="V26" s="107"/>
    </row>
    <row r="27" spans="1:22">
      <c r="A27" s="109"/>
      <c r="B27" s="110"/>
      <c r="C27" s="110"/>
      <c r="D27" s="110"/>
      <c r="E27" s="110"/>
      <c r="F27" s="110"/>
      <c r="G27" s="110"/>
      <c r="H27" s="110"/>
      <c r="I27" s="110"/>
      <c r="J27" s="110"/>
      <c r="K27" s="110"/>
      <c r="L27" s="110"/>
      <c r="M27" s="110"/>
      <c r="N27" s="110"/>
      <c r="O27" s="201" t="s">
        <v>127</v>
      </c>
      <c r="P27" s="201"/>
      <c r="Q27" s="201"/>
      <c r="R27" s="201"/>
      <c r="S27" s="201"/>
      <c r="T27" s="126"/>
      <c r="U27" s="107"/>
      <c r="V27" s="107"/>
    </row>
    <row r="28" spans="1:22">
      <c r="A28" s="109"/>
      <c r="B28" s="110"/>
      <c r="C28" s="110"/>
      <c r="D28" s="110"/>
      <c r="E28" s="110"/>
      <c r="F28" s="110"/>
      <c r="G28" s="110"/>
      <c r="H28" s="110"/>
      <c r="I28" s="110"/>
      <c r="J28" s="110"/>
      <c r="K28" s="110"/>
      <c r="L28" s="110"/>
      <c r="M28" s="110"/>
      <c r="N28" s="110"/>
      <c r="O28" s="124"/>
      <c r="P28" s="110"/>
      <c r="Q28" s="110"/>
      <c r="R28" s="110"/>
      <c r="S28" s="110"/>
      <c r="T28" s="111"/>
      <c r="U28" s="107"/>
      <c r="V28" s="107"/>
    </row>
    <row r="29" spans="1:22" ht="18.75">
      <c r="A29" s="109"/>
      <c r="B29" s="110"/>
      <c r="C29" s="110"/>
      <c r="D29" s="110"/>
      <c r="E29" s="110"/>
      <c r="F29" s="110"/>
      <c r="G29" s="110"/>
      <c r="H29" s="110"/>
      <c r="I29" s="110"/>
      <c r="J29" s="110"/>
      <c r="K29" s="110"/>
      <c r="L29" s="110"/>
      <c r="M29" s="110"/>
      <c r="N29" s="110"/>
      <c r="O29" s="199" t="s">
        <v>128</v>
      </c>
      <c r="P29" s="199"/>
      <c r="Q29" s="199"/>
      <c r="R29" s="199"/>
      <c r="S29" s="199"/>
      <c r="T29" s="111"/>
      <c r="U29" s="107"/>
      <c r="V29" s="107"/>
    </row>
    <row r="30" spans="1:22">
      <c r="A30" s="109"/>
      <c r="B30" s="110"/>
      <c r="C30" s="110"/>
      <c r="D30" s="110"/>
      <c r="E30" s="110"/>
      <c r="F30" s="110"/>
      <c r="G30" s="110"/>
      <c r="H30" s="110"/>
      <c r="I30" s="110"/>
      <c r="J30" s="110"/>
      <c r="K30" s="110"/>
      <c r="L30" s="110"/>
      <c r="M30" s="110"/>
      <c r="N30" s="110"/>
      <c r="O30" s="110"/>
      <c r="P30" s="110"/>
      <c r="Q30" s="110"/>
      <c r="R30" s="110"/>
      <c r="S30" s="110"/>
      <c r="T30" s="111"/>
      <c r="U30" s="107"/>
      <c r="V30" s="107"/>
    </row>
    <row r="31" spans="1:22" ht="15.75" thickBot="1">
      <c r="A31" s="118" t="s">
        <v>72</v>
      </c>
      <c r="B31" s="119"/>
      <c r="C31" s="119"/>
      <c r="D31" s="119"/>
      <c r="E31" s="119"/>
      <c r="F31" s="119"/>
      <c r="G31" s="119"/>
      <c r="H31" s="119"/>
      <c r="I31" s="119"/>
      <c r="J31" s="119"/>
      <c r="K31" s="119"/>
      <c r="L31" s="119"/>
      <c r="M31" s="119"/>
      <c r="N31" s="119"/>
      <c r="O31" s="119"/>
      <c r="P31" s="119"/>
      <c r="Q31" s="119"/>
      <c r="R31" s="119"/>
      <c r="S31" s="196" t="s">
        <v>129</v>
      </c>
      <c r="T31" s="197"/>
      <c r="U31" s="107"/>
      <c r="V31" s="107"/>
    </row>
    <row r="32" spans="1:22">
      <c r="A32" s="107"/>
      <c r="B32" s="107"/>
      <c r="C32" s="107"/>
      <c r="D32" s="107"/>
      <c r="E32" s="107"/>
      <c r="F32" s="107"/>
      <c r="G32" s="107"/>
      <c r="H32" s="107"/>
      <c r="I32" s="107"/>
      <c r="J32" s="107"/>
      <c r="K32" s="107"/>
      <c r="L32" s="107"/>
      <c r="M32" s="107"/>
      <c r="N32" s="107"/>
      <c r="O32" s="107"/>
      <c r="P32" s="107"/>
      <c r="Q32" s="107"/>
      <c r="R32" s="107"/>
      <c r="S32" s="107"/>
      <c r="T32" s="107"/>
      <c r="U32" s="107"/>
      <c r="V32" s="107"/>
    </row>
    <row r="33" spans="1:22">
      <c r="A33" s="107"/>
      <c r="B33" s="107"/>
      <c r="C33" s="107"/>
      <c r="D33" s="107"/>
      <c r="E33" s="107"/>
      <c r="F33" s="107"/>
      <c r="G33" s="107"/>
      <c r="H33" s="107"/>
      <c r="I33" s="107"/>
      <c r="J33" s="107"/>
      <c r="K33" s="107"/>
      <c r="L33" s="107"/>
      <c r="M33" s="107"/>
      <c r="N33" s="107"/>
      <c r="O33" s="107"/>
      <c r="P33" s="107"/>
      <c r="Q33" s="107"/>
      <c r="R33" s="107"/>
      <c r="S33" s="107"/>
      <c r="T33" s="107"/>
      <c r="U33" s="107"/>
      <c r="V33" s="107"/>
    </row>
    <row r="34" spans="1:22">
      <c r="A34" s="107"/>
      <c r="B34" s="107"/>
      <c r="C34" s="107"/>
      <c r="D34" s="107"/>
      <c r="E34" s="107"/>
      <c r="F34" s="107"/>
      <c r="G34" s="107"/>
      <c r="H34" s="107"/>
      <c r="I34" s="107"/>
      <c r="J34" s="107"/>
      <c r="K34" s="107"/>
      <c r="L34" s="107"/>
      <c r="M34" s="107"/>
      <c r="N34" s="107"/>
      <c r="O34" s="107"/>
      <c r="P34" s="107"/>
      <c r="Q34" s="107"/>
      <c r="R34" s="107"/>
      <c r="S34" s="107"/>
      <c r="T34" s="107"/>
      <c r="U34" s="107"/>
      <c r="V34" s="107"/>
    </row>
    <row r="35" spans="1:22">
      <c r="A35" s="107"/>
      <c r="B35" s="107"/>
      <c r="C35" s="107"/>
      <c r="D35" s="107"/>
      <c r="E35" s="107"/>
      <c r="F35" s="107"/>
      <c r="G35" s="107"/>
      <c r="H35" s="107"/>
      <c r="I35" s="107"/>
      <c r="J35" s="107"/>
      <c r="K35" s="107"/>
      <c r="L35" s="107"/>
      <c r="M35" s="107"/>
      <c r="N35" s="107"/>
      <c r="O35" s="107"/>
      <c r="P35" s="107"/>
      <c r="Q35" s="107"/>
      <c r="R35" s="107"/>
      <c r="S35" s="107"/>
      <c r="T35" s="107"/>
      <c r="U35" s="107"/>
      <c r="V35" s="107"/>
    </row>
    <row r="36" spans="1:22">
      <c r="A36" s="120"/>
      <c r="B36" s="120"/>
      <c r="C36" s="120"/>
      <c r="D36" s="120"/>
      <c r="E36" s="120"/>
      <c r="F36" s="120"/>
      <c r="G36" s="120"/>
      <c r="H36" s="120"/>
      <c r="I36" s="120"/>
      <c r="J36" s="120"/>
      <c r="K36" s="120"/>
      <c r="L36" s="120"/>
      <c r="M36" s="120"/>
      <c r="N36" s="120"/>
      <c r="O36" s="120"/>
      <c r="P36" s="120"/>
      <c r="Q36" s="120"/>
      <c r="R36" s="120"/>
      <c r="S36" s="120"/>
      <c r="T36" s="120"/>
    </row>
    <row r="37" spans="1:22">
      <c r="A37" s="120"/>
      <c r="B37" s="120"/>
      <c r="C37" s="120"/>
      <c r="D37" s="120"/>
      <c r="E37" s="120"/>
      <c r="F37" s="120"/>
      <c r="G37" s="120"/>
      <c r="H37" s="120"/>
      <c r="I37" s="120"/>
      <c r="J37" s="120"/>
      <c r="K37" s="120"/>
      <c r="L37" s="120"/>
      <c r="M37" s="120"/>
      <c r="N37" s="120"/>
      <c r="O37" s="120"/>
      <c r="P37" s="120"/>
      <c r="Q37" s="120"/>
      <c r="R37" s="120"/>
      <c r="S37" s="120"/>
      <c r="T37" s="120"/>
    </row>
    <row r="38" spans="1:22">
      <c r="A38" s="120"/>
      <c r="B38" s="120"/>
      <c r="C38" s="120"/>
      <c r="D38" s="120"/>
      <c r="E38" s="120"/>
      <c r="F38" s="120"/>
      <c r="G38" s="120"/>
      <c r="H38" s="120"/>
      <c r="I38" s="120"/>
      <c r="J38" s="120"/>
      <c r="K38" s="120"/>
      <c r="L38" s="120"/>
      <c r="M38" s="120"/>
      <c r="N38" s="120"/>
      <c r="O38" s="120"/>
      <c r="P38" s="120"/>
      <c r="Q38" s="120"/>
      <c r="R38" s="120"/>
      <c r="S38" s="120"/>
      <c r="T38" s="120"/>
    </row>
    <row r="39" spans="1:22">
      <c r="A39" s="120"/>
      <c r="B39" s="120"/>
      <c r="C39" s="120"/>
      <c r="D39" s="120"/>
      <c r="E39" s="120"/>
      <c r="F39" s="120"/>
      <c r="G39" s="120"/>
      <c r="H39" s="120"/>
      <c r="I39" s="120"/>
      <c r="J39" s="120"/>
      <c r="K39" s="120"/>
      <c r="L39" s="120"/>
      <c r="M39" s="120"/>
      <c r="N39" s="120"/>
      <c r="O39" s="120"/>
      <c r="P39" s="120"/>
      <c r="Q39" s="120"/>
      <c r="R39" s="120"/>
      <c r="S39" s="120"/>
      <c r="T39" s="120"/>
    </row>
  </sheetData>
  <mergeCells count="16">
    <mergeCell ref="A1:S1"/>
    <mergeCell ref="B13:O13"/>
    <mergeCell ref="F15:K15"/>
    <mergeCell ref="A3:S3"/>
    <mergeCell ref="F22:G22"/>
    <mergeCell ref="F16:G16"/>
    <mergeCell ref="H16:I16"/>
    <mergeCell ref="J16:K16"/>
    <mergeCell ref="S31:T31"/>
    <mergeCell ref="O23:S23"/>
    <mergeCell ref="O25:S25"/>
    <mergeCell ref="O29:S29"/>
    <mergeCell ref="F17:G17"/>
    <mergeCell ref="H17:I17"/>
    <mergeCell ref="J17:K17"/>
    <mergeCell ref="O27:S27"/>
  </mergeCells>
  <hyperlinks>
    <hyperlink ref="O27" r:id="rId1"/>
  </hyperlinks>
  <pageMargins left="0.7" right="0.7" top="0.75" bottom="0.75" header="0.3" footer="0.3"/>
  <pageSetup paperSize="9"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>
  <dimension ref="A1:V35"/>
  <sheetViews>
    <sheetView workbookViewId="0">
      <selection sqref="A1:S1"/>
    </sheetView>
  </sheetViews>
  <sheetFormatPr defaultRowHeight="15"/>
  <cols>
    <col min="1" max="20" width="10.7109375" customWidth="1"/>
  </cols>
  <sheetData>
    <row r="1" spans="1:22" ht="21" customHeight="1">
      <c r="A1" s="202" t="s">
        <v>100</v>
      </c>
      <c r="B1" s="203"/>
      <c r="C1" s="203"/>
      <c r="D1" s="203"/>
      <c r="E1" s="203"/>
      <c r="F1" s="203"/>
      <c r="G1" s="203"/>
      <c r="H1" s="203"/>
      <c r="I1" s="203"/>
      <c r="J1" s="203"/>
      <c r="K1" s="203"/>
      <c r="L1" s="203"/>
      <c r="M1" s="203"/>
      <c r="N1" s="203"/>
      <c r="O1" s="203"/>
      <c r="P1" s="203"/>
      <c r="Q1" s="203"/>
      <c r="R1" s="203"/>
      <c r="S1" s="203"/>
      <c r="T1" s="106"/>
      <c r="U1" s="107"/>
      <c r="V1" s="107"/>
    </row>
    <row r="2" spans="1:22">
      <c r="A2" s="109"/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0"/>
      <c r="T2" s="111"/>
      <c r="U2" s="107"/>
      <c r="V2" s="107"/>
    </row>
    <row r="3" spans="1:22">
      <c r="A3" s="205" t="s">
        <v>113</v>
      </c>
      <c r="B3" s="204"/>
      <c r="C3" s="204"/>
      <c r="D3" s="204"/>
      <c r="E3" s="204"/>
      <c r="F3" s="204"/>
      <c r="G3" s="204"/>
      <c r="H3" s="204"/>
      <c r="I3" s="204"/>
      <c r="J3" s="204"/>
      <c r="K3" s="204"/>
      <c r="L3" s="204"/>
      <c r="M3" s="204"/>
      <c r="N3" s="204"/>
      <c r="O3" s="204"/>
      <c r="P3" s="204"/>
      <c r="Q3" s="204"/>
      <c r="R3" s="204"/>
      <c r="S3" s="204"/>
      <c r="T3" s="111"/>
      <c r="U3" s="107"/>
      <c r="V3" s="107"/>
    </row>
    <row r="4" spans="1:22">
      <c r="A4" s="109"/>
      <c r="B4" s="110"/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/>
      <c r="S4" s="110"/>
      <c r="T4" s="111"/>
      <c r="U4" s="107"/>
      <c r="V4" s="107"/>
    </row>
    <row r="5" spans="1:22">
      <c r="A5" s="109"/>
      <c r="B5" s="112" t="s">
        <v>126</v>
      </c>
      <c r="C5" s="112"/>
      <c r="D5" s="112"/>
      <c r="E5" s="112"/>
      <c r="F5" s="112"/>
      <c r="G5" s="112"/>
      <c r="H5" s="112"/>
      <c r="I5" s="112"/>
      <c r="J5" s="112" t="s">
        <v>114</v>
      </c>
      <c r="K5" s="112"/>
      <c r="L5" s="112"/>
      <c r="M5" s="112"/>
      <c r="N5" s="112"/>
      <c r="O5" s="112"/>
      <c r="P5" s="112"/>
      <c r="Q5" s="112"/>
      <c r="R5" s="112"/>
      <c r="S5" s="112"/>
      <c r="T5" s="111"/>
      <c r="U5" s="107"/>
      <c r="V5" s="107"/>
    </row>
    <row r="6" spans="1:22">
      <c r="A6" s="109"/>
      <c r="B6" s="110"/>
      <c r="C6" s="110"/>
      <c r="D6" s="110"/>
      <c r="E6" s="110"/>
      <c r="F6" s="110"/>
      <c r="G6" s="110"/>
      <c r="H6" s="110"/>
      <c r="I6" s="110"/>
      <c r="J6" s="110"/>
      <c r="K6" s="110"/>
      <c r="L6" s="110"/>
      <c r="M6" s="110"/>
      <c r="N6" s="110"/>
      <c r="O6" s="110"/>
      <c r="P6" s="110"/>
      <c r="Q6" s="110"/>
      <c r="R6" s="110"/>
      <c r="S6" s="110"/>
      <c r="T6" s="111"/>
      <c r="U6" s="107"/>
      <c r="V6" s="107"/>
    </row>
    <row r="7" spans="1:22" ht="15.75">
      <c r="A7" s="109"/>
      <c r="B7" s="113" t="s">
        <v>123</v>
      </c>
      <c r="C7" s="110" t="s">
        <v>103</v>
      </c>
      <c r="D7" s="110"/>
      <c r="E7" s="110"/>
      <c r="F7" s="110"/>
      <c r="G7" s="110"/>
      <c r="H7" s="110"/>
      <c r="I7" s="110"/>
      <c r="J7" s="110" t="s">
        <v>115</v>
      </c>
      <c r="K7" s="110"/>
      <c r="L7" s="110"/>
      <c r="M7" s="110"/>
      <c r="N7" s="124"/>
      <c r="O7" s="122">
        <f>(($F$17*$H$17)+($H$17*$J$17)+($J$17*$F$17))/J17</f>
        <v>99.999899999999997</v>
      </c>
      <c r="P7" s="123" t="s">
        <v>38</v>
      </c>
      <c r="Q7" s="110"/>
      <c r="R7" s="110"/>
      <c r="S7" s="110"/>
      <c r="T7" s="111"/>
      <c r="U7" s="107"/>
      <c r="V7" s="107"/>
    </row>
    <row r="8" spans="1:22">
      <c r="A8" s="109"/>
      <c r="B8" s="113"/>
      <c r="C8" s="110"/>
      <c r="D8" s="110"/>
      <c r="E8" s="110"/>
      <c r="F8" s="110"/>
      <c r="G8" s="110"/>
      <c r="H8" s="110"/>
      <c r="I8" s="110"/>
      <c r="J8" s="110"/>
      <c r="K8" s="110"/>
      <c r="L8" s="110"/>
      <c r="M8" s="110"/>
      <c r="N8" s="124"/>
      <c r="O8" s="121"/>
      <c r="P8" s="113"/>
      <c r="Q8" s="110"/>
      <c r="R8" s="110"/>
      <c r="S8" s="110"/>
      <c r="T8" s="111"/>
      <c r="U8" s="107"/>
      <c r="V8" s="107"/>
    </row>
    <row r="9" spans="1:22" ht="15.75">
      <c r="A9" s="109"/>
      <c r="B9" s="113" t="s">
        <v>124</v>
      </c>
      <c r="C9" s="110" t="s">
        <v>104</v>
      </c>
      <c r="D9" s="110"/>
      <c r="E9" s="110"/>
      <c r="F9" s="110"/>
      <c r="G9" s="110"/>
      <c r="H9" s="110"/>
      <c r="I9" s="110"/>
      <c r="J9" s="110" t="s">
        <v>116</v>
      </c>
      <c r="K9" s="110"/>
      <c r="L9" s="110"/>
      <c r="M9" s="110"/>
      <c r="N9" s="124"/>
      <c r="O9" s="122">
        <f>(($F$17*$H$17)+($H$17*$J$17)+($J$17*$F$17))/F17</f>
        <v>99.999899999999997</v>
      </c>
      <c r="P9" s="123" t="s">
        <v>38</v>
      </c>
      <c r="Q9" s="110"/>
      <c r="R9" s="110"/>
      <c r="S9" s="110"/>
      <c r="T9" s="111"/>
      <c r="U9" s="107"/>
      <c r="V9" s="107"/>
    </row>
    <row r="10" spans="1:22">
      <c r="A10" s="109"/>
      <c r="B10" s="113"/>
      <c r="C10" s="110"/>
      <c r="D10" s="110"/>
      <c r="E10" s="110"/>
      <c r="F10" s="110"/>
      <c r="G10" s="110"/>
      <c r="H10" s="110"/>
      <c r="I10" s="110"/>
      <c r="J10" s="110"/>
      <c r="K10" s="110"/>
      <c r="L10" s="110"/>
      <c r="M10" s="110"/>
      <c r="N10" s="124"/>
      <c r="O10" s="121"/>
      <c r="P10" s="113"/>
      <c r="Q10" s="110"/>
      <c r="R10" s="110"/>
      <c r="S10" s="110"/>
      <c r="T10" s="111"/>
      <c r="U10" s="107"/>
      <c r="V10" s="107"/>
    </row>
    <row r="11" spans="1:22" ht="15.75">
      <c r="A11" s="109"/>
      <c r="B11" s="113" t="s">
        <v>125</v>
      </c>
      <c r="C11" s="110" t="s">
        <v>105</v>
      </c>
      <c r="D11" s="110"/>
      <c r="E11" s="110"/>
      <c r="F11" s="110"/>
      <c r="G11" s="110"/>
      <c r="H11" s="110"/>
      <c r="I11" s="110"/>
      <c r="J11" s="110" t="s">
        <v>117</v>
      </c>
      <c r="K11" s="110"/>
      <c r="L11" s="110"/>
      <c r="M11" s="110"/>
      <c r="N11" s="124"/>
      <c r="O11" s="122">
        <f>(($F$17*$H$17)+($H$17*$J$17)+($J$17*$F$17))/H17</f>
        <v>99.999899999999997</v>
      </c>
      <c r="P11" s="123" t="s">
        <v>38</v>
      </c>
      <c r="Q11" s="110"/>
      <c r="R11" s="110"/>
      <c r="S11" s="110"/>
      <c r="T11" s="111"/>
      <c r="U11" s="107"/>
      <c r="V11" s="107"/>
    </row>
    <row r="12" spans="1:22">
      <c r="A12" s="109"/>
      <c r="B12" s="110"/>
      <c r="C12" s="110"/>
      <c r="D12" s="110"/>
      <c r="E12" s="110"/>
      <c r="F12" s="110"/>
      <c r="G12" s="110"/>
      <c r="H12" s="110"/>
      <c r="I12" s="110"/>
      <c r="J12" s="110"/>
      <c r="K12" s="110"/>
      <c r="L12" s="110"/>
      <c r="M12" s="110"/>
      <c r="N12" s="110"/>
      <c r="O12" s="110"/>
      <c r="P12" s="110"/>
      <c r="Q12" s="110"/>
      <c r="R12" s="110"/>
      <c r="S12" s="110"/>
      <c r="T12" s="111"/>
      <c r="U12" s="107"/>
      <c r="V12" s="107"/>
    </row>
    <row r="13" spans="1:22">
      <c r="A13" s="109"/>
      <c r="B13" s="204" t="s">
        <v>121</v>
      </c>
      <c r="C13" s="204"/>
      <c r="D13" s="204"/>
      <c r="E13" s="204"/>
      <c r="F13" s="204"/>
      <c r="G13" s="204"/>
      <c r="H13" s="204"/>
      <c r="I13" s="204"/>
      <c r="J13" s="204"/>
      <c r="K13" s="204"/>
      <c r="L13" s="204"/>
      <c r="M13" s="204"/>
      <c r="N13" s="204"/>
      <c r="O13" s="204"/>
      <c r="P13" s="110"/>
      <c r="Q13" s="110"/>
      <c r="R13" s="110"/>
      <c r="S13" s="110"/>
      <c r="T13" s="111"/>
      <c r="U13" s="107"/>
      <c r="V13" s="107"/>
    </row>
    <row r="14" spans="1:22">
      <c r="A14" s="109"/>
      <c r="B14" s="113"/>
      <c r="C14" s="113"/>
      <c r="D14" s="113"/>
      <c r="E14" s="113"/>
      <c r="F14" s="113"/>
      <c r="G14" s="113"/>
      <c r="H14" s="113"/>
      <c r="I14" s="113"/>
      <c r="J14" s="113"/>
      <c r="K14" s="113"/>
      <c r="L14" s="113"/>
      <c r="M14" s="113"/>
      <c r="N14" s="113"/>
      <c r="O14" s="113"/>
      <c r="P14" s="110"/>
      <c r="Q14" s="110"/>
      <c r="R14" s="110"/>
      <c r="S14" s="110"/>
      <c r="T14" s="111"/>
      <c r="U14" s="107"/>
      <c r="V14" s="107"/>
    </row>
    <row r="15" spans="1:22">
      <c r="A15" s="109"/>
      <c r="B15" s="110"/>
      <c r="C15" s="112"/>
      <c r="D15" s="112"/>
      <c r="E15" s="112"/>
      <c r="F15" s="195" t="s">
        <v>111</v>
      </c>
      <c r="G15" s="195"/>
      <c r="H15" s="195"/>
      <c r="I15" s="195"/>
      <c r="J15" s="195"/>
      <c r="K15" s="195"/>
      <c r="L15" s="112"/>
      <c r="M15" s="112"/>
      <c r="N15" s="112"/>
      <c r="O15" s="112"/>
      <c r="P15" s="110"/>
      <c r="Q15" s="110"/>
      <c r="R15" s="110"/>
      <c r="S15" s="110"/>
      <c r="T15" s="111"/>
      <c r="U15" s="107"/>
      <c r="V15" s="107"/>
    </row>
    <row r="16" spans="1:22">
      <c r="A16" s="114"/>
      <c r="B16" s="113"/>
      <c r="C16" s="113"/>
      <c r="D16" s="113"/>
      <c r="E16" s="113"/>
      <c r="F16" s="195" t="s">
        <v>118</v>
      </c>
      <c r="G16" s="195"/>
      <c r="H16" s="195" t="s">
        <v>119</v>
      </c>
      <c r="I16" s="195"/>
      <c r="J16" s="195" t="s">
        <v>120</v>
      </c>
      <c r="K16" s="195"/>
      <c r="L16" s="113"/>
      <c r="M16" s="113"/>
      <c r="N16" s="113"/>
      <c r="O16" s="113"/>
      <c r="P16" s="113"/>
      <c r="Q16" s="113"/>
      <c r="R16" s="113"/>
      <c r="S16" s="113"/>
      <c r="T16" s="115"/>
      <c r="U16" s="116"/>
      <c r="V16" s="116"/>
    </row>
    <row r="17" spans="1:22">
      <c r="A17" s="114"/>
      <c r="B17" s="113"/>
      <c r="C17" s="113"/>
      <c r="D17" s="113"/>
      <c r="E17" s="113"/>
      <c r="F17" s="207">
        <v>33.333300000000001</v>
      </c>
      <c r="G17" s="207"/>
      <c r="H17" s="207">
        <v>33.333300000000001</v>
      </c>
      <c r="I17" s="207"/>
      <c r="J17" s="207">
        <v>33.333300000000001</v>
      </c>
      <c r="K17" s="207"/>
      <c r="L17" s="113"/>
      <c r="M17" s="113"/>
      <c r="N17" s="113"/>
      <c r="O17" s="113"/>
      <c r="P17" s="113"/>
      <c r="Q17" s="113"/>
      <c r="R17" s="113"/>
      <c r="S17" s="113"/>
      <c r="T17" s="115"/>
      <c r="U17" s="116"/>
      <c r="V17" s="116"/>
    </row>
    <row r="18" spans="1:22">
      <c r="A18" s="109"/>
      <c r="B18" s="110"/>
      <c r="C18" s="110"/>
      <c r="D18" s="110"/>
      <c r="E18" s="110"/>
      <c r="F18" s="110"/>
      <c r="G18" s="110"/>
      <c r="H18" s="110"/>
      <c r="I18" s="110"/>
      <c r="J18" s="110"/>
      <c r="K18" s="110"/>
      <c r="L18" s="110"/>
      <c r="M18" s="110"/>
      <c r="N18" s="110"/>
      <c r="O18" s="110"/>
      <c r="P18" s="110"/>
      <c r="Q18" s="110"/>
      <c r="R18" s="110"/>
      <c r="S18" s="110"/>
      <c r="T18" s="111"/>
      <c r="U18" s="107"/>
      <c r="V18" s="107"/>
    </row>
    <row r="19" spans="1:22">
      <c r="A19" s="109"/>
      <c r="B19" s="110"/>
      <c r="C19" s="110"/>
      <c r="D19" s="110"/>
      <c r="E19" s="110"/>
      <c r="F19" s="110"/>
      <c r="G19" s="110"/>
      <c r="H19" s="110"/>
      <c r="I19" s="110"/>
      <c r="J19" s="110"/>
      <c r="K19" s="110"/>
      <c r="L19" s="110"/>
      <c r="M19" s="110"/>
      <c r="N19" s="110"/>
      <c r="O19" s="110"/>
      <c r="P19" s="110"/>
      <c r="Q19" s="110"/>
      <c r="R19" s="110"/>
      <c r="S19" s="110"/>
      <c r="T19" s="111"/>
      <c r="U19" s="107"/>
      <c r="V19" s="107"/>
    </row>
    <row r="20" spans="1:22">
      <c r="A20" s="109"/>
      <c r="B20" s="110"/>
      <c r="C20" s="110"/>
      <c r="D20" s="110"/>
      <c r="E20" s="110"/>
      <c r="F20" s="110"/>
      <c r="G20" s="110"/>
      <c r="H20" s="110"/>
      <c r="I20" s="110"/>
      <c r="J20" s="110"/>
      <c r="K20" s="110"/>
      <c r="L20" s="110"/>
      <c r="M20" s="110"/>
      <c r="N20" s="110"/>
      <c r="O20" s="110"/>
      <c r="P20" s="110"/>
      <c r="Q20" s="110"/>
      <c r="R20" s="110"/>
      <c r="S20" s="110"/>
      <c r="T20" s="111"/>
      <c r="U20" s="107"/>
      <c r="V20" s="107"/>
    </row>
    <row r="21" spans="1:22">
      <c r="A21" s="109"/>
      <c r="B21" s="110"/>
      <c r="C21" s="110"/>
      <c r="D21" s="110"/>
      <c r="E21" s="110"/>
      <c r="F21" s="110"/>
      <c r="G21" s="110"/>
      <c r="H21" s="110"/>
      <c r="I21" s="110"/>
      <c r="J21" s="110"/>
      <c r="K21" s="110"/>
      <c r="L21" s="110"/>
      <c r="M21" s="110"/>
      <c r="N21" s="110"/>
      <c r="O21" s="110"/>
      <c r="P21" s="110"/>
      <c r="Q21" s="110"/>
      <c r="R21" s="110"/>
      <c r="S21" s="110"/>
      <c r="T21" s="111"/>
      <c r="U21" s="107"/>
      <c r="V21" s="107"/>
    </row>
    <row r="22" spans="1:22">
      <c r="A22" s="109"/>
      <c r="B22" s="110"/>
      <c r="C22" s="110"/>
      <c r="D22" s="110"/>
      <c r="E22" s="110"/>
      <c r="F22" s="206">
        <f>+O9</f>
        <v>99.999899999999997</v>
      </c>
      <c r="G22" s="208"/>
      <c r="H22" s="110"/>
      <c r="I22" s="110"/>
      <c r="J22" s="110"/>
      <c r="K22" s="110"/>
      <c r="L22" s="110"/>
      <c r="M22" s="110"/>
      <c r="N22" s="110"/>
      <c r="O22" s="110"/>
      <c r="P22" s="110"/>
      <c r="Q22" s="110"/>
      <c r="R22" s="110"/>
      <c r="S22" s="110"/>
      <c r="T22" s="111"/>
      <c r="U22" s="107"/>
      <c r="V22" s="107"/>
    </row>
    <row r="23" spans="1:22">
      <c r="A23" s="109"/>
      <c r="B23" s="110"/>
      <c r="C23" s="110"/>
      <c r="D23" s="110"/>
      <c r="E23" s="110"/>
      <c r="F23" s="110"/>
      <c r="G23" s="110"/>
      <c r="H23" s="110"/>
      <c r="I23" s="110"/>
      <c r="J23" s="110"/>
      <c r="K23" s="110"/>
      <c r="L23" s="110"/>
      <c r="M23" s="110"/>
      <c r="N23" s="110"/>
      <c r="O23" s="198"/>
      <c r="P23" s="198"/>
      <c r="Q23" s="198"/>
      <c r="R23" s="198"/>
      <c r="S23" s="198"/>
      <c r="T23" s="111"/>
      <c r="U23" s="107"/>
      <c r="V23" s="107"/>
    </row>
    <row r="24" spans="1:22">
      <c r="A24" s="109"/>
      <c r="B24" s="110"/>
      <c r="C24" s="110"/>
      <c r="D24" s="110"/>
      <c r="E24" s="110"/>
      <c r="F24" s="110"/>
      <c r="G24" s="110"/>
      <c r="H24" s="127">
        <f>+H17</f>
        <v>33.333300000000001</v>
      </c>
      <c r="I24" s="124"/>
      <c r="J24" s="110"/>
      <c r="K24" s="130">
        <f>+J17</f>
        <v>33.333300000000001</v>
      </c>
      <c r="L24" s="124"/>
      <c r="M24" s="110"/>
      <c r="N24" s="110"/>
      <c r="O24" s="124"/>
      <c r="P24" s="110"/>
      <c r="Q24" s="110"/>
      <c r="R24" s="110"/>
      <c r="S24" s="110"/>
      <c r="T24" s="111"/>
      <c r="U24" s="107"/>
      <c r="V24" s="107"/>
    </row>
    <row r="25" spans="1:22">
      <c r="A25" s="109"/>
      <c r="B25" s="110"/>
      <c r="C25" s="110"/>
      <c r="D25" s="110"/>
      <c r="E25" s="128">
        <f>+O7</f>
        <v>99.999899999999997</v>
      </c>
      <c r="F25" s="110"/>
      <c r="G25" s="110"/>
      <c r="H25" s="209">
        <f>+O11</f>
        <v>99.999899999999997</v>
      </c>
      <c r="I25" s="110"/>
      <c r="J25" s="110"/>
      <c r="K25" s="110"/>
      <c r="L25" s="110"/>
      <c r="M25" s="110"/>
      <c r="N25" s="110"/>
      <c r="O25" s="198" t="s">
        <v>98</v>
      </c>
      <c r="P25" s="198"/>
      <c r="Q25" s="198"/>
      <c r="R25" s="198"/>
      <c r="S25" s="198"/>
      <c r="T25" s="111"/>
      <c r="U25" s="107"/>
      <c r="V25" s="107"/>
    </row>
    <row r="26" spans="1:22">
      <c r="A26" s="109"/>
      <c r="B26" s="110"/>
      <c r="C26" s="110"/>
      <c r="D26" s="110"/>
      <c r="E26" s="110"/>
      <c r="F26" s="110"/>
      <c r="G26" s="110"/>
      <c r="H26" s="110"/>
      <c r="I26" s="110"/>
      <c r="J26" s="124"/>
      <c r="K26" s="129">
        <f>+F17</f>
        <v>33.333300000000001</v>
      </c>
      <c r="L26" s="110"/>
      <c r="M26" s="110"/>
      <c r="N26" s="110"/>
      <c r="O26" s="124"/>
      <c r="P26" s="132"/>
      <c r="Q26" s="132"/>
      <c r="R26" s="132"/>
      <c r="S26" s="132"/>
      <c r="T26" s="111"/>
      <c r="U26" s="107"/>
      <c r="V26" s="107"/>
    </row>
    <row r="27" spans="1:22">
      <c r="A27" s="109"/>
      <c r="B27" s="110"/>
      <c r="C27" s="110"/>
      <c r="D27" s="110"/>
      <c r="E27" s="110"/>
      <c r="F27" s="110"/>
      <c r="G27" s="110"/>
      <c r="H27" s="110"/>
      <c r="I27" s="110"/>
      <c r="J27" s="110"/>
      <c r="K27" s="110"/>
      <c r="L27" s="110"/>
      <c r="M27" s="110"/>
      <c r="N27" s="110"/>
      <c r="O27" s="201" t="s">
        <v>127</v>
      </c>
      <c r="P27" s="201"/>
      <c r="Q27" s="201"/>
      <c r="R27" s="201"/>
      <c r="S27" s="201"/>
      <c r="T27" s="111"/>
      <c r="U27" s="107"/>
      <c r="V27" s="107"/>
    </row>
    <row r="28" spans="1:22">
      <c r="A28" s="109"/>
      <c r="B28" s="110"/>
      <c r="C28" s="110"/>
      <c r="D28" s="110"/>
      <c r="E28" s="110"/>
      <c r="F28" s="110"/>
      <c r="G28" s="110"/>
      <c r="H28" s="110"/>
      <c r="I28" s="110"/>
      <c r="J28" s="110"/>
      <c r="K28" s="110"/>
      <c r="L28" s="110"/>
      <c r="M28" s="110"/>
      <c r="N28" s="110"/>
      <c r="O28" s="124"/>
      <c r="P28" s="110"/>
      <c r="Q28" s="110"/>
      <c r="R28" s="110"/>
      <c r="S28" s="110"/>
      <c r="T28" s="111"/>
      <c r="U28" s="107"/>
      <c r="V28" s="107"/>
    </row>
    <row r="29" spans="1:22" ht="18.75">
      <c r="A29" s="109"/>
      <c r="B29" s="110"/>
      <c r="C29" s="110"/>
      <c r="D29" s="110"/>
      <c r="E29" s="110"/>
      <c r="F29" s="110"/>
      <c r="G29" s="110"/>
      <c r="H29" s="110"/>
      <c r="I29" s="110"/>
      <c r="J29" s="110"/>
      <c r="K29" s="110"/>
      <c r="L29" s="110"/>
      <c r="M29" s="110"/>
      <c r="N29" s="110"/>
      <c r="O29" s="199" t="s">
        <v>128</v>
      </c>
      <c r="P29" s="199"/>
      <c r="Q29" s="199"/>
      <c r="R29" s="199"/>
      <c r="S29" s="199"/>
      <c r="T29" s="111"/>
      <c r="U29" s="107"/>
      <c r="V29" s="107"/>
    </row>
    <row r="30" spans="1:22">
      <c r="A30" s="109"/>
      <c r="B30" s="110"/>
      <c r="C30" s="110"/>
      <c r="D30" s="110"/>
      <c r="E30" s="110"/>
      <c r="F30" s="110"/>
      <c r="G30" s="110"/>
      <c r="H30" s="110"/>
      <c r="I30" s="110"/>
      <c r="J30" s="110"/>
      <c r="K30" s="110"/>
      <c r="L30" s="110"/>
      <c r="M30" s="110"/>
      <c r="N30" s="110"/>
      <c r="O30" s="110"/>
      <c r="P30" s="110"/>
      <c r="Q30" s="110"/>
      <c r="R30" s="110"/>
      <c r="S30" s="110"/>
      <c r="T30" s="111"/>
      <c r="U30" s="107"/>
      <c r="V30" s="107"/>
    </row>
    <row r="31" spans="1:22" ht="15.75" thickBot="1">
      <c r="A31" s="118" t="s">
        <v>72</v>
      </c>
      <c r="B31" s="119"/>
      <c r="C31" s="119"/>
      <c r="D31" s="119"/>
      <c r="E31" s="119"/>
      <c r="F31" s="119"/>
      <c r="G31" s="119"/>
      <c r="H31" s="119"/>
      <c r="I31" s="119"/>
      <c r="J31" s="119"/>
      <c r="K31" s="119"/>
      <c r="L31" s="119"/>
      <c r="M31" s="119"/>
      <c r="N31" s="119"/>
      <c r="O31" s="119"/>
      <c r="P31" s="119"/>
      <c r="Q31" s="119"/>
      <c r="R31" s="119"/>
      <c r="S31" s="196" t="s">
        <v>129</v>
      </c>
      <c r="T31" s="197"/>
      <c r="U31" s="107"/>
      <c r="V31" s="107"/>
    </row>
    <row r="32" spans="1:22">
      <c r="A32" s="107"/>
      <c r="B32" s="107"/>
      <c r="C32" s="107"/>
      <c r="D32" s="107"/>
      <c r="E32" s="107"/>
      <c r="F32" s="107"/>
      <c r="G32" s="107"/>
      <c r="H32" s="107"/>
      <c r="I32" s="107"/>
      <c r="J32" s="107"/>
      <c r="K32" s="107"/>
      <c r="L32" s="107"/>
      <c r="M32" s="107"/>
      <c r="N32" s="107"/>
      <c r="O32" s="107"/>
      <c r="P32" s="107"/>
      <c r="Q32" s="107"/>
      <c r="R32" s="107"/>
      <c r="S32" s="107"/>
      <c r="T32" s="107"/>
      <c r="U32" s="107"/>
      <c r="V32" s="107"/>
    </row>
    <row r="33" spans="1:22">
      <c r="A33" s="107"/>
      <c r="B33" s="107"/>
      <c r="C33" s="107"/>
      <c r="D33" s="107"/>
      <c r="E33" s="107"/>
      <c r="F33" s="107"/>
      <c r="G33" s="107"/>
      <c r="H33" s="107"/>
      <c r="I33" s="107"/>
      <c r="J33" s="107"/>
      <c r="K33" s="107"/>
      <c r="L33" s="107"/>
      <c r="M33" s="107"/>
      <c r="N33" s="107"/>
      <c r="O33" s="107"/>
      <c r="P33" s="107"/>
      <c r="Q33" s="107"/>
      <c r="R33" s="107"/>
      <c r="S33" s="107"/>
      <c r="T33" s="107"/>
      <c r="U33" s="107"/>
      <c r="V33" s="107"/>
    </row>
    <row r="34" spans="1:22">
      <c r="A34" s="107"/>
      <c r="B34" s="107"/>
      <c r="C34" s="107"/>
      <c r="D34" s="107"/>
      <c r="E34" s="107"/>
      <c r="F34" s="107"/>
      <c r="G34" s="107"/>
      <c r="H34" s="107"/>
      <c r="I34" s="107"/>
      <c r="J34" s="107"/>
      <c r="K34" s="107"/>
      <c r="L34" s="107"/>
      <c r="M34" s="107"/>
      <c r="N34" s="107"/>
      <c r="O34" s="107"/>
      <c r="P34" s="107"/>
      <c r="Q34" s="107"/>
      <c r="R34" s="107"/>
      <c r="S34" s="107"/>
      <c r="T34" s="107"/>
      <c r="U34" s="107"/>
      <c r="V34" s="107"/>
    </row>
    <row r="35" spans="1:22">
      <c r="A35" s="107"/>
      <c r="B35" s="107"/>
      <c r="C35" s="107"/>
      <c r="D35" s="107"/>
      <c r="E35" s="107"/>
      <c r="F35" s="107"/>
      <c r="G35" s="107"/>
      <c r="H35" s="107"/>
      <c r="I35" s="107"/>
      <c r="J35" s="107"/>
      <c r="K35" s="107"/>
      <c r="L35" s="107"/>
      <c r="M35" s="107"/>
      <c r="N35" s="107"/>
      <c r="O35" s="107"/>
      <c r="P35" s="107"/>
      <c r="Q35" s="107"/>
      <c r="R35" s="107"/>
      <c r="S35" s="107"/>
      <c r="T35" s="107"/>
      <c r="U35" s="107"/>
      <c r="V35" s="107"/>
    </row>
  </sheetData>
  <mergeCells count="16">
    <mergeCell ref="F17:G17"/>
    <mergeCell ref="H17:I17"/>
    <mergeCell ref="J17:K17"/>
    <mergeCell ref="F22:G22"/>
    <mergeCell ref="A1:S1"/>
    <mergeCell ref="A3:S3"/>
    <mergeCell ref="B13:O13"/>
    <mergeCell ref="F15:K15"/>
    <mergeCell ref="F16:G16"/>
    <mergeCell ref="H16:I16"/>
    <mergeCell ref="J16:K16"/>
    <mergeCell ref="S31:T31"/>
    <mergeCell ref="O23:S23"/>
    <mergeCell ref="O25:S25"/>
    <mergeCell ref="O29:S29"/>
    <mergeCell ref="O27:S27"/>
  </mergeCells>
  <hyperlinks>
    <hyperlink ref="O27" r:id="rId1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Thevenin</vt:lpstr>
      <vt:lpstr>Trekant</vt:lpstr>
      <vt:lpstr>Stjerne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Jørgen Walter</dc:creator>
  <cp:lastModifiedBy>Walter</cp:lastModifiedBy>
  <cp:lastPrinted>2012-04-12T14:00:11Z</cp:lastPrinted>
  <dcterms:created xsi:type="dcterms:W3CDTF">2012-04-12T05:11:57Z</dcterms:created>
  <dcterms:modified xsi:type="dcterms:W3CDTF">2018-09-19T20:00:21Z</dcterms:modified>
</cp:coreProperties>
</file>