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1355" windowHeight="7425"/>
  </bookViews>
  <sheets>
    <sheet name="Sugar" sheetId="5" r:id="rId1"/>
    <sheet name="Manual" sheetId="6" r:id="rId2"/>
  </sheets>
  <calcPr calcId="125725"/>
</workbook>
</file>

<file path=xl/calcChain.xml><?xml version="1.0" encoding="utf-8"?>
<calcChain xmlns="http://schemas.openxmlformats.org/spreadsheetml/2006/main">
  <c r="H15" i="5"/>
  <c r="H14" s="1"/>
  <c r="D6"/>
  <c r="C4" l="1"/>
  <c r="F7" s="1"/>
  <c r="H17" s="1"/>
  <c r="C6" l="1"/>
  <c r="F4" s="1"/>
  <c r="H8" s="1"/>
  <c r="H9" l="1"/>
  <c r="H12" s="1"/>
  <c r="H10" l="1"/>
  <c r="H11"/>
  <c r="H13" s="1"/>
</calcChain>
</file>

<file path=xl/sharedStrings.xml><?xml version="1.0" encoding="utf-8"?>
<sst xmlns="http://schemas.openxmlformats.org/spreadsheetml/2006/main" count="81" uniqueCount="77">
  <si>
    <t>K</t>
  </si>
  <si>
    <t>°Baumé</t>
  </si>
  <si>
    <t>walter</t>
  </si>
  <si>
    <t xml:space="preserve">www.walter-lystfisker.dk </t>
  </si>
  <si>
    <t>Hydrometer</t>
  </si>
  <si>
    <t>Modulus</t>
  </si>
  <si>
    <r>
      <t>g/cm</t>
    </r>
    <r>
      <rPr>
        <sz val="12"/>
        <rFont val="Calibri"/>
        <family val="2"/>
      </rPr>
      <t>³</t>
    </r>
  </si>
  <si>
    <t>Hydrometer 0300FG030/15-qp</t>
  </si>
  <si>
    <t>Constants</t>
  </si>
  <si>
    <t>Measure 1000 ml of grape must and</t>
  </si>
  <si>
    <t>Must calculated in ml</t>
  </si>
  <si>
    <t>Sugar in gram / Liter</t>
  </si>
  <si>
    <t>Weight mixture grams</t>
  </si>
  <si>
    <t>The measurements were performed at 20 ° C</t>
  </si>
  <si>
    <t>Must ml</t>
  </si>
  <si>
    <t>Sugar in ml</t>
  </si>
  <si>
    <t>Volume mixture ml</t>
  </si>
  <si>
    <t>Sucrose crystal sugar</t>
  </si>
  <si>
    <t>Density ρ [rho] = g mixture / volume mixture</t>
  </si>
  <si>
    <t>Density g/ml</t>
  </si>
  <si>
    <r>
      <rPr>
        <sz val="12"/>
        <color rgb="FF333333"/>
        <rFont val="Calibri"/>
        <family val="2"/>
      </rPr>
      <t>°</t>
    </r>
    <r>
      <rPr>
        <sz val="12"/>
        <color rgb="FF333333"/>
        <rFont val="Arial"/>
        <family val="2"/>
      </rPr>
      <t>Oechsle is used in Germany and indicates the relative density to water at 20 °C</t>
    </r>
  </si>
  <si>
    <t>°Baume is an American unit = K - (K / rho)</t>
  </si>
  <si>
    <t>There is a loss by fermentation of sugar. A good result is 88% efficiency</t>
  </si>
  <si>
    <t>°KMW</t>
  </si>
  <si>
    <t>The ideal strength of wine fermentation is between 8 and 13 °Baume at 20 °C</t>
  </si>
  <si>
    <t>Potentiel alcohol vol%</t>
  </si>
  <si>
    <t>Theoretical alcohol vol%</t>
  </si>
  <si>
    <t>The ideal strength for wine fermentation is between 60 and 100 °Oechsle at 20 °C</t>
  </si>
  <si>
    <t xml:space="preserve">The ideal strength of wine fermentation is between 10 and 16 vol% of alcohol, without capitalized sugar </t>
  </si>
  <si>
    <t>Sugar solubility in 1 liter of water: 259 g at 50 °C, 325 g at 70 °C and 420 g at 90 °C</t>
  </si>
  <si>
    <t>1 liter of demineralized water, weighs 1000 grams at 4 °C</t>
  </si>
  <si>
    <t xml:space="preserve">http://www.musther.net/vinocalc.html#sgconversion </t>
  </si>
  <si>
    <t>Sugar solubility in water as a function of temperature</t>
  </si>
  <si>
    <t>Temperature °C</t>
  </si>
  <si>
    <t>gr sugar/100 ml water</t>
  </si>
  <si>
    <t xml:space="preserve">Percent utilization of sugar </t>
  </si>
  <si>
    <t>KMW</t>
  </si>
  <si>
    <t>Mol</t>
  </si>
  <si>
    <t>Dissolved sugar</t>
  </si>
  <si>
    <t>g / liter must</t>
  </si>
  <si>
    <t>Sugar in % by weight = grams of sugar / gram of mixture [%]</t>
  </si>
  <si>
    <t>Sugar weight %</t>
  </si>
  <si>
    <t>Use: Goal Seek in what-if analysis</t>
  </si>
  <si>
    <r>
      <rPr>
        <sz val="12"/>
        <rFont val="Calibri"/>
        <family val="2"/>
      </rPr>
      <t>°</t>
    </r>
    <r>
      <rPr>
        <sz val="12"/>
        <rFont val="Arial"/>
        <family val="2"/>
      </rPr>
      <t>Brix</t>
    </r>
  </si>
  <si>
    <r>
      <t xml:space="preserve">determine the </t>
    </r>
    <r>
      <rPr>
        <sz val="12"/>
        <color rgb="FFFF0000"/>
        <rFont val="Calibri"/>
        <family val="2"/>
      </rPr>
      <t>°</t>
    </r>
    <r>
      <rPr>
        <sz val="12"/>
        <color rgb="FFFF0000"/>
        <rFont val="Arial"/>
        <family val="2"/>
      </rPr>
      <t>Oecgsle degrees</t>
    </r>
  </si>
  <si>
    <t>In the spreadsheet sugar is must and sugar mixed in advance. Here are metered 1000 ml must for determination of sugar content of the must.</t>
  </si>
  <si>
    <t>Sukker:</t>
  </si>
  <si>
    <t>Sugar:</t>
  </si>
  <si>
    <t>I regnearket sukker, er most og sukker blandet på forhånd og her afmåles en mængde most til bestemmelse af sukker indholdet i mosten.</t>
  </si>
  <si>
    <r>
      <t xml:space="preserve">Afmål 1000 ml most op i et måleglas, hvor hydrometeret kan flyde frit. Aflæs </t>
    </r>
    <r>
      <rPr>
        <sz val="12"/>
        <rFont val="Calibri"/>
        <family val="2"/>
      </rPr>
      <t>°</t>
    </r>
    <r>
      <rPr>
        <sz val="12"/>
        <rFont val="Arial"/>
        <family val="2"/>
      </rPr>
      <t>Oechsle værdien og korriger eventuelt for temperaturen. Er værdien 100 betyder det,</t>
    </r>
  </si>
  <si>
    <t>Reg.No:1240</t>
  </si>
  <si>
    <t>Reg.No.1240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</si>
  <si>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</si>
  <si>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>COPYRIGHT © 2014</t>
  </si>
  <si>
    <t>Volume %</t>
  </si>
  <si>
    <r>
      <t xml:space="preserve">Calculation of weight %, density ρ [rho], </t>
    </r>
    <r>
      <rPr>
        <sz val="12"/>
        <color rgb="FF333333"/>
        <rFont val="Calibri"/>
        <family val="2"/>
      </rPr>
      <t>°</t>
    </r>
    <r>
      <rPr>
        <sz val="12"/>
        <color rgb="FF333333"/>
        <rFont val="Arial"/>
        <family val="2"/>
      </rPr>
      <t xml:space="preserve">Oechsle, °Baume, </t>
    </r>
    <r>
      <rPr>
        <sz val="12"/>
        <color rgb="FF333333"/>
        <rFont val="Calibri"/>
        <family val="2"/>
      </rPr>
      <t>°</t>
    </r>
    <r>
      <rPr>
        <sz val="12"/>
        <color rgb="FF333333"/>
        <rFont val="Arial"/>
        <family val="2"/>
      </rPr>
      <t xml:space="preserve">Brix, </t>
    </r>
    <r>
      <rPr>
        <sz val="12"/>
        <color rgb="FF333333"/>
        <rFont val="Calibri"/>
        <family val="2"/>
      </rPr>
      <t>°</t>
    </r>
    <r>
      <rPr>
        <sz val="12"/>
        <color rgb="FF333333"/>
        <rFont val="Arial"/>
        <family val="2"/>
      </rPr>
      <t>KMW and potential alcohol vol% of a solution of water and a certain amount af sugar in 1 liter total volume</t>
    </r>
  </si>
  <si>
    <r>
      <rPr>
        <sz val="12"/>
        <rFont val="Calibri"/>
        <family val="2"/>
      </rPr>
      <t>°</t>
    </r>
    <r>
      <rPr>
        <sz val="12"/>
        <rFont val="Arial"/>
        <family val="2"/>
      </rPr>
      <t>Bx</t>
    </r>
  </si>
  <si>
    <r>
      <rPr>
        <sz val="12"/>
        <rFont val="Calibri"/>
        <family val="2"/>
      </rPr>
      <t>°</t>
    </r>
    <r>
      <rPr>
        <sz val="12"/>
        <rFont val="Arial"/>
        <family val="2"/>
      </rPr>
      <t>Oechsle</t>
    </r>
  </si>
  <si>
    <r>
      <t xml:space="preserve">at 20 </t>
    </r>
    <r>
      <rPr>
        <sz val="12"/>
        <rFont val="Calibri"/>
        <family val="2"/>
      </rPr>
      <t>°</t>
    </r>
    <r>
      <rPr>
        <sz val="12"/>
        <rFont val="Arial"/>
        <family val="2"/>
      </rPr>
      <t>C</t>
    </r>
  </si>
  <si>
    <t>Volume of Sugar/Volume mixture [%]</t>
  </si>
  <si>
    <t>Brugsanvisning for anvendelse af regnearket Sukker</t>
  </si>
  <si>
    <t>For nøjagtighedens skyld, skal temperaturen kendes og overholdes. I regnearket sukker bør temperaturen være 20 °C, eller den temperatur som</t>
  </si>
  <si>
    <t>°Oechsle hydrometeret er justeret til. Korrektion af °Oechsler ved temperatur afvigelser, kan (normalt) aflæses på hydrometeret.</t>
  </si>
  <si>
    <t>Instructions for use of spreadsheet Sugar</t>
  </si>
  <si>
    <t>For the sake of accuracy, the temperature must be known and respected. In the spreadsheet sugar temperature should be 20 °C, or the temperature</t>
  </si>
  <si>
    <t>°Oechsle hydrometer is adjusted to. Correcting °Oechsler by temperature variations, can (usually) be read on hydrometer.</t>
  </si>
  <si>
    <r>
      <t xml:space="preserve">Dissolved gram sucrose as a function of </t>
    </r>
    <r>
      <rPr>
        <sz val="12"/>
        <rFont val="Calibri"/>
        <family val="2"/>
      </rPr>
      <t>°</t>
    </r>
    <r>
      <rPr>
        <sz val="12"/>
        <rFont val="Arial"/>
        <family val="2"/>
      </rPr>
      <t>Oechsle in a grape must</t>
    </r>
  </si>
  <si>
    <r>
      <t xml:space="preserve">at vægtfylden er 1,100 g/ml. Sukker mængden beregnes med en målsøgning for </t>
    </r>
    <r>
      <rPr>
        <sz val="12"/>
        <rFont val="Calibri"/>
        <family val="2"/>
      </rPr>
      <t>°</t>
    </r>
    <r>
      <rPr>
        <sz val="12"/>
        <rFont val="Arial"/>
        <family val="2"/>
      </rPr>
      <t>Oechsler ved at indsætte den målte værdi - her 100. Begynd med et vilkårligt tal</t>
    </r>
  </si>
  <si>
    <r>
      <rPr>
        <b/>
        <sz val="12"/>
        <color rgb="FFFF0000"/>
        <rFont val="Calibri"/>
        <family val="2"/>
      </rPr>
      <t>°</t>
    </r>
    <r>
      <rPr>
        <b/>
        <sz val="12"/>
        <color rgb="FFFF0000"/>
        <rFont val="Arial"/>
        <family val="2"/>
      </rPr>
      <t>Oechsle</t>
    </r>
  </si>
  <si>
    <t>for "Sugar in gram / Liter" i det gule felt D4. Indsæt f. eks. 200 g og aflæs °Oechsle - 76. Lav nu en målsøgning for °Oechsler ved at indsætte den målte værdi - her 100.</t>
  </si>
  <si>
    <t>Mosten indeholder 261,55 gram sukker per liter most. Vægtfylden for sukker er 1,6190 g/cm³, det giver en volumen på 161,55 ml og væsken er så 838,45 ml.</t>
  </si>
  <si>
    <t>The must contains 261.55 grams of sugar per liter of must. The density of sugar is 1.6190 g / cm³, it gives a volume of 161.55 ml and the liquid is 838.45 ml.</t>
  </si>
  <si>
    <t>Den teoretiske alkohol vol% er 17,85% og med en virkningsgrad på 88% kan man opnå en praktisk alkohol vol% på 15,70%, når sukkeret er total udgæret.</t>
  </si>
  <si>
    <t xml:space="preserve">The theoretical alcohol vol% is 17.85% and with an efficiency of 88%, a practical alcohol vol% of 15.70% can be obtained when the sugar is completely fully fermented.  </t>
  </si>
  <si>
    <t>it means the density is 1,100 g / ml. The amount of sugar is calculated with a "Goal Seek" for °Oechsler by inserting the measured value - here 100. Begin with any number for</t>
  </si>
  <si>
    <t>Measure out 1000 ml of must in a measuring glass where the hydrometer can flow freely. Read the °Oechsle value and correct for the temperature if necessary. If the value is 100,</t>
  </si>
  <si>
    <t>"Sugar in gram / Liter" in the yellow field D4. For example, insert 200 g and read °Oechsle - 76. Now create a "Goal Seek" for °Oechsle by inserting the measured value - here 100.</t>
  </si>
</sst>
</file>

<file path=xl/styles.xml><?xml version="1.0" encoding="utf-8"?>
<styleSheet xmlns="http://schemas.openxmlformats.org/spreadsheetml/2006/main">
  <numFmts count="4">
    <numFmt numFmtId="164" formatCode="0.0000000"/>
    <numFmt numFmtId="165" formatCode="0.000"/>
    <numFmt numFmtId="166" formatCode="0.0000"/>
    <numFmt numFmtId="167" formatCode="_ * #,##0.000_ ;_ * \-#,##0.000_ ;_ * &quot;-&quot;???_ ;_ @_ "/>
  </numFmts>
  <fonts count="2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sz val="12"/>
      <color rgb="FF333333"/>
      <name val="Arial"/>
      <family val="2"/>
    </font>
    <font>
      <sz val="12"/>
      <color rgb="FF333333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u/>
      <sz val="14"/>
      <color theme="3"/>
      <name val="Arial"/>
      <family val="2"/>
    </font>
    <font>
      <sz val="11"/>
      <name val="Arial"/>
      <family val="2"/>
    </font>
    <font>
      <sz val="14"/>
      <color rgb="FF333333"/>
      <name val="Arial"/>
      <family val="2"/>
    </font>
    <font>
      <sz val="10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2"/>
      <color rgb="FFFF0000"/>
      <name val="Calibri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" fillId="3" borderId="0" xfId="0" applyFont="1" applyFill="1" applyBorder="1" applyAlignment="1" applyProtection="1">
      <alignment horizontal="center"/>
      <protection hidden="1"/>
    </xf>
    <xf numFmtId="0" fontId="2" fillId="3" borderId="0" xfId="0" applyFont="1" applyFill="1" applyBorder="1" applyProtection="1">
      <protection hidden="1"/>
    </xf>
    <xf numFmtId="0" fontId="2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center" vertical="center" textRotation="180"/>
      <protection hidden="1"/>
    </xf>
    <xf numFmtId="0" fontId="0" fillId="0" borderId="0" xfId="0" applyProtection="1">
      <protection hidden="1"/>
    </xf>
    <xf numFmtId="0" fontId="0" fillId="3" borderId="0" xfId="0" applyFill="1"/>
    <xf numFmtId="0" fontId="0" fillId="3" borderId="0" xfId="0" applyFill="1" applyAlignment="1" applyProtection="1">
      <alignment horizontal="right"/>
      <protection hidden="1"/>
    </xf>
    <xf numFmtId="0" fontId="6" fillId="3" borderId="0" xfId="0" applyFont="1" applyFill="1" applyProtection="1">
      <protection hidden="1"/>
    </xf>
    <xf numFmtId="0" fontId="4" fillId="3" borderId="0" xfId="1" applyFont="1" applyFill="1" applyBorder="1" applyAlignment="1" applyProtection="1">
      <alignment vertical="center" textRotation="180"/>
      <protection hidden="1"/>
    </xf>
    <xf numFmtId="0" fontId="2" fillId="4" borderId="2" xfId="0" applyFont="1" applyFill="1" applyBorder="1" applyProtection="1"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2" fillId="3" borderId="0" xfId="0" applyFont="1" applyFill="1" applyBorder="1" applyAlignment="1" applyProtection="1">
      <alignment vertical="center" textRotation="180"/>
      <protection hidden="1"/>
    </xf>
    <xf numFmtId="0" fontId="7" fillId="4" borderId="13" xfId="0" applyFont="1" applyFill="1" applyBorder="1" applyAlignment="1" applyProtection="1">
      <alignment horizontal="center"/>
      <protection hidden="1"/>
    </xf>
    <xf numFmtId="1" fontId="2" fillId="4" borderId="3" xfId="0" applyNumberFormat="1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/>
      <protection hidden="1"/>
    </xf>
    <xf numFmtId="2" fontId="2" fillId="4" borderId="14" xfId="0" applyNumberFormat="1" applyFont="1" applyFill="1" applyBorder="1" applyAlignment="1" applyProtection="1">
      <alignment horizontal="center" vertical="center"/>
      <protection hidden="1"/>
    </xf>
    <xf numFmtId="1" fontId="2" fillId="4" borderId="0" xfId="0" applyNumberFormat="1" applyFont="1" applyFill="1" applyBorder="1" applyAlignment="1" applyProtection="1">
      <alignment horizontal="center"/>
      <protection hidden="1"/>
    </xf>
    <xf numFmtId="0" fontId="2" fillId="4" borderId="5" xfId="0" applyFont="1" applyFill="1" applyBorder="1" applyProtection="1">
      <protection hidden="1"/>
    </xf>
    <xf numFmtId="165" fontId="2" fillId="3" borderId="0" xfId="0" applyNumberFormat="1" applyFont="1" applyFill="1" applyBorder="1" applyAlignment="1" applyProtection="1">
      <alignment horizont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1" fontId="2" fillId="4" borderId="13" xfId="0" applyNumberFormat="1" applyFont="1" applyFill="1" applyBorder="1" applyAlignment="1" applyProtection="1">
      <alignment horizontal="center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2" fontId="2" fillId="4" borderId="14" xfId="0" applyNumberFormat="1" applyFont="1" applyFill="1" applyBorder="1" applyAlignment="1" applyProtection="1">
      <alignment horizontal="center"/>
      <protection hidden="1"/>
    </xf>
    <xf numFmtId="2" fontId="9" fillId="4" borderId="4" xfId="0" applyNumberFormat="1" applyFont="1" applyFill="1" applyBorder="1" applyAlignment="1" applyProtection="1">
      <alignment horizontal="center"/>
      <protection hidden="1"/>
    </xf>
    <xf numFmtId="2" fontId="2" fillId="4" borderId="4" xfId="0" applyNumberFormat="1" applyFont="1" applyFill="1" applyBorder="1" applyAlignment="1" applyProtection="1">
      <alignment horizontal="center"/>
      <protection hidden="1"/>
    </xf>
    <xf numFmtId="166" fontId="2" fillId="4" borderId="0" xfId="0" applyNumberFormat="1" applyFont="1" applyFill="1" applyBorder="1" applyAlignment="1" applyProtection="1">
      <alignment horizontal="center"/>
      <protection hidden="1"/>
    </xf>
    <xf numFmtId="0" fontId="6" fillId="4" borderId="0" xfId="0" applyFont="1" applyFill="1" applyBorder="1" applyProtection="1">
      <protection hidden="1"/>
    </xf>
    <xf numFmtId="0" fontId="2" fillId="4" borderId="0" xfId="0" applyFont="1" applyFill="1" applyBorder="1" applyAlignment="1" applyProtection="1">
      <protection hidden="1"/>
    </xf>
    <xf numFmtId="0" fontId="6" fillId="4" borderId="5" xfId="0" applyFont="1" applyFill="1" applyBorder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165" fontId="6" fillId="3" borderId="0" xfId="0" applyNumberFormat="1" applyFont="1" applyFill="1" applyProtection="1">
      <protection hidden="1"/>
    </xf>
    <xf numFmtId="0" fontId="6" fillId="4" borderId="5" xfId="0" applyFont="1" applyFill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10" fontId="6" fillId="4" borderId="5" xfId="2" applyNumberFormat="1" applyFont="1" applyFill="1" applyBorder="1" applyAlignment="1" applyProtection="1">
      <alignment horizontal="center"/>
      <protection hidden="1"/>
    </xf>
    <xf numFmtId="0" fontId="7" fillId="4" borderId="5" xfId="0" applyFont="1" applyFill="1" applyBorder="1" applyAlignment="1" applyProtection="1">
      <protection hidden="1"/>
    </xf>
    <xf numFmtId="0" fontId="2" fillId="4" borderId="0" xfId="0" applyFont="1" applyFill="1" applyBorder="1" applyProtection="1">
      <protection hidden="1"/>
    </xf>
    <xf numFmtId="0" fontId="2" fillId="4" borderId="5" xfId="0" applyFont="1" applyFill="1" applyBorder="1" applyAlignment="1" applyProtection="1">
      <alignment horizontal="center"/>
      <protection hidden="1"/>
    </xf>
    <xf numFmtId="165" fontId="2" fillId="4" borderId="5" xfId="0" applyNumberFormat="1" applyFont="1" applyFill="1" applyBorder="1" applyAlignment="1" applyProtection="1">
      <alignment horizontal="center"/>
      <protection hidden="1"/>
    </xf>
    <xf numFmtId="0" fontId="2" fillId="4" borderId="2" xfId="0" applyFont="1" applyFill="1" applyBorder="1" applyAlignment="1" applyProtection="1">
      <alignment horizontal="center"/>
      <protection hidden="1"/>
    </xf>
    <xf numFmtId="0" fontId="2" fillId="4" borderId="0" xfId="0" quotePrefix="1" applyFont="1" applyFill="1" applyBorder="1" applyAlignment="1" applyProtection="1">
      <alignment horizontal="center"/>
      <protection hidden="1"/>
    </xf>
    <xf numFmtId="164" fontId="2" fillId="4" borderId="0" xfId="0" applyNumberFormat="1" applyFont="1" applyFill="1" applyBorder="1" applyAlignment="1" applyProtection="1">
      <alignment horizontal="left"/>
      <protection hidden="1"/>
    </xf>
    <xf numFmtId="0" fontId="12" fillId="4" borderId="0" xfId="1" applyFont="1" applyFill="1" applyBorder="1" applyAlignment="1" applyProtection="1">
      <alignment horizontal="left"/>
      <protection hidden="1"/>
    </xf>
    <xf numFmtId="0" fontId="2" fillId="4" borderId="6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4" borderId="7" xfId="0" applyFont="1" applyFill="1" applyBorder="1" applyAlignment="1" applyProtection="1">
      <alignment horizontal="center"/>
      <protection hidden="1"/>
    </xf>
    <xf numFmtId="165" fontId="2" fillId="4" borderId="8" xfId="0" applyNumberFormat="1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right" vertical="center" textRotation="180"/>
      <protection hidden="1"/>
    </xf>
    <xf numFmtId="0" fontId="2" fillId="4" borderId="0" xfId="0" applyFont="1" applyFill="1" applyBorder="1" applyAlignment="1" applyProtection="1">
      <alignment horizontal="left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left"/>
      <protection hidden="1"/>
    </xf>
    <xf numFmtId="0" fontId="7" fillId="4" borderId="0" xfId="0" applyFont="1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2" fontId="2" fillId="4" borderId="0" xfId="0" applyNumberFormat="1" applyFont="1" applyFill="1" applyBorder="1" applyAlignment="1" applyProtection="1">
      <alignment horizontal="left"/>
      <protection hidden="1"/>
    </xf>
    <xf numFmtId="2" fontId="2" fillId="4" borderId="0" xfId="0" applyNumberFormat="1" applyFont="1" applyFill="1" applyBorder="1" applyAlignment="1" applyProtection="1">
      <alignment horizontal="left" vertical="center"/>
      <protection hidden="1"/>
    </xf>
    <xf numFmtId="0" fontId="3" fillId="4" borderId="0" xfId="0" applyFont="1" applyFill="1" applyBorder="1" applyProtection="1">
      <protection hidden="1"/>
    </xf>
    <xf numFmtId="10" fontId="2" fillId="4" borderId="0" xfId="2" applyNumberFormat="1" applyFont="1" applyFill="1" applyBorder="1" applyAlignment="1" applyProtection="1">
      <alignment horizontal="left"/>
      <protection hidden="1"/>
    </xf>
    <xf numFmtId="10" fontId="2" fillId="4" borderId="0" xfId="2" applyNumberFormat="1" applyFont="1" applyFill="1" applyBorder="1" applyAlignment="1" applyProtection="1">
      <alignment horizontal="left" vertical="center"/>
      <protection hidden="1"/>
    </xf>
    <xf numFmtId="165" fontId="2" fillId="4" borderId="0" xfId="0" applyNumberFormat="1" applyFont="1" applyFill="1" applyBorder="1" applyAlignment="1" applyProtection="1">
      <alignment horizontal="left"/>
      <protection hidden="1"/>
    </xf>
    <xf numFmtId="0" fontId="14" fillId="5" borderId="0" xfId="0" applyFont="1" applyFill="1" applyProtection="1">
      <protection hidden="1"/>
    </xf>
    <xf numFmtId="0" fontId="2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7" fillId="5" borderId="0" xfId="0" applyFont="1" applyFill="1" applyProtection="1"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/>
    <xf numFmtId="0" fontId="17" fillId="5" borderId="0" xfId="0" applyFont="1" applyFill="1" applyProtection="1">
      <protection hidden="1"/>
    </xf>
    <xf numFmtId="0" fontId="11" fillId="4" borderId="0" xfId="0" applyFont="1" applyFill="1" applyBorder="1" applyAlignment="1" applyProtection="1">
      <protection hidden="1"/>
    </xf>
    <xf numFmtId="0" fontId="13" fillId="4" borderId="0" xfId="1" applyFont="1" applyFill="1" applyBorder="1" applyAlignment="1" applyProtection="1">
      <protection hidden="1"/>
    </xf>
    <xf numFmtId="164" fontId="2" fillId="3" borderId="0" xfId="0" applyNumberFormat="1" applyFont="1" applyFill="1" applyBorder="1" applyProtection="1">
      <protection hidden="1"/>
    </xf>
    <xf numFmtId="1" fontId="2" fillId="3" borderId="0" xfId="0" applyNumberFormat="1" applyFont="1" applyFill="1" applyBorder="1" applyAlignment="1" applyProtection="1">
      <protection hidden="1"/>
    </xf>
    <xf numFmtId="0" fontId="2" fillId="3" borderId="0" xfId="0" applyFont="1" applyFill="1" applyBorder="1" applyAlignment="1" applyProtection="1">
      <alignment horizontal="center" wrapText="1"/>
      <protection hidden="1"/>
    </xf>
    <xf numFmtId="2" fontId="2" fillId="3" borderId="0" xfId="0" applyNumberFormat="1" applyFont="1" applyFill="1" applyBorder="1" applyAlignment="1" applyProtection="1">
      <protection hidden="1"/>
    </xf>
    <xf numFmtId="0" fontId="2" fillId="3" borderId="0" xfId="0" applyFont="1" applyFill="1" applyBorder="1" applyAlignment="1" applyProtection="1">
      <protection hidden="1"/>
    </xf>
    <xf numFmtId="2" fontId="2" fillId="3" borderId="0" xfId="0" applyNumberFormat="1" applyFont="1" applyFill="1" applyBorder="1" applyAlignment="1" applyProtection="1">
      <alignment horizontal="right"/>
      <protection hidden="1"/>
    </xf>
    <xf numFmtId="10" fontId="2" fillId="3" borderId="0" xfId="0" applyNumberFormat="1" applyFont="1" applyFill="1" applyBorder="1" applyProtection="1">
      <protection hidden="1"/>
    </xf>
    <xf numFmtId="2" fontId="2" fillId="3" borderId="0" xfId="0" applyNumberFormat="1" applyFont="1" applyFill="1" applyBorder="1" applyProtection="1">
      <protection hidden="1"/>
    </xf>
    <xf numFmtId="0" fontId="1" fillId="3" borderId="0" xfId="0" applyFont="1" applyFill="1" applyAlignment="1" applyProtection="1">
      <alignment horizontal="right"/>
      <protection hidden="1"/>
    </xf>
    <xf numFmtId="0" fontId="14" fillId="3" borderId="0" xfId="0" applyFont="1" applyFill="1" applyProtection="1">
      <protection hidden="1"/>
    </xf>
    <xf numFmtId="165" fontId="2" fillId="3" borderId="0" xfId="0" applyNumberFormat="1" applyFont="1" applyFill="1" applyBorder="1" applyProtection="1">
      <protection hidden="1"/>
    </xf>
    <xf numFmtId="1" fontId="2" fillId="3" borderId="0" xfId="0" applyNumberFormat="1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right"/>
      <protection hidden="1"/>
    </xf>
    <xf numFmtId="10" fontId="2" fillId="3" borderId="0" xfId="2" applyNumberFormat="1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0" fontId="14" fillId="3" borderId="0" xfId="0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165" fontId="2" fillId="3" borderId="0" xfId="0" applyNumberFormat="1" applyFont="1" applyFill="1" applyBorder="1" applyAlignment="1" applyProtection="1">
      <alignment horizontal="right"/>
      <protection hidden="1"/>
    </xf>
    <xf numFmtId="0" fontId="25" fillId="3" borderId="0" xfId="1" applyFont="1" applyFill="1" applyBorder="1" applyAlignment="1" applyProtection="1">
      <alignment vertical="center"/>
      <protection hidden="1"/>
    </xf>
    <xf numFmtId="0" fontId="24" fillId="3" borderId="0" xfId="1" applyFont="1" applyFill="1" applyBorder="1" applyAlignment="1" applyProtection="1">
      <protection hidden="1"/>
    </xf>
    <xf numFmtId="0" fontId="1" fillId="3" borderId="0" xfId="0" applyFont="1" applyFill="1"/>
    <xf numFmtId="0" fontId="2" fillId="3" borderId="0" xfId="0" applyNumberFormat="1" applyFont="1" applyFill="1" applyBorder="1" applyAlignment="1" applyProtection="1">
      <alignment horizontal="center" vertical="center"/>
      <protection hidden="1"/>
    </xf>
    <xf numFmtId="167" fontId="18" fillId="4" borderId="0" xfId="0" applyNumberFormat="1" applyFont="1" applyFill="1" applyBorder="1" applyAlignment="1" applyProtection="1">
      <alignment vertical="center"/>
      <protection hidden="1"/>
    </xf>
    <xf numFmtId="167" fontId="18" fillId="4" borderId="5" xfId="0" applyNumberFormat="1" applyFont="1" applyFill="1" applyBorder="1" applyAlignment="1" applyProtection="1">
      <alignment vertical="center"/>
      <protection hidden="1"/>
    </xf>
    <xf numFmtId="9" fontId="2" fillId="2" borderId="1" xfId="2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left"/>
      <protection hidden="1"/>
    </xf>
    <xf numFmtId="10" fontId="5" fillId="4" borderId="0" xfId="2" applyNumberFormat="1" applyFont="1" applyFill="1" applyBorder="1" applyAlignment="1" applyProtection="1">
      <alignment horizontal="center"/>
      <protection hidden="1"/>
    </xf>
    <xf numFmtId="0" fontId="5" fillId="4" borderId="5" xfId="0" applyFont="1" applyFill="1" applyBorder="1" applyAlignment="1" applyProtection="1">
      <alignment horizontal="center"/>
      <protection hidden="1"/>
    </xf>
    <xf numFmtId="0" fontId="22" fillId="4" borderId="0" xfId="0" applyFont="1" applyFill="1" applyBorder="1" applyProtection="1">
      <protection hidden="1"/>
    </xf>
    <xf numFmtId="0" fontId="11" fillId="5" borderId="0" xfId="0" applyFont="1" applyFill="1" applyAlignment="1" applyProtection="1">
      <alignment horizontal="left"/>
      <protection hidden="1"/>
    </xf>
    <xf numFmtId="0" fontId="15" fillId="5" borderId="0" xfId="0" applyFont="1" applyFill="1" applyAlignment="1" applyProtection="1">
      <alignment horizontal="left"/>
      <protection hidden="1"/>
    </xf>
    <xf numFmtId="0" fontId="2" fillId="5" borderId="0" xfId="0" applyFont="1" applyFill="1"/>
    <xf numFmtId="0" fontId="23" fillId="4" borderId="0" xfId="0" applyFont="1" applyFill="1" applyBorder="1" applyAlignment="1" applyProtection="1">
      <alignment horizontal="left"/>
      <protection hidden="1"/>
    </xf>
    <xf numFmtId="10" fontId="23" fillId="4" borderId="0" xfId="2" applyNumberFormat="1" applyFont="1" applyFill="1" applyBorder="1" applyAlignment="1" applyProtection="1">
      <alignment horizontal="left"/>
      <protection hidden="1"/>
    </xf>
    <xf numFmtId="0" fontId="23" fillId="4" borderId="0" xfId="0" applyFont="1" applyFill="1" applyBorder="1" applyProtection="1">
      <protection hidden="1"/>
    </xf>
    <xf numFmtId="0" fontId="27" fillId="4" borderId="0" xfId="0" applyFont="1" applyFill="1" applyBorder="1" applyProtection="1">
      <protection hidden="1"/>
    </xf>
    <xf numFmtId="1" fontId="23" fillId="4" borderId="0" xfId="0" applyNumberFormat="1" applyFont="1" applyFill="1" applyBorder="1" applyAlignment="1" applyProtection="1">
      <alignment horizontal="left"/>
      <protection hidden="1"/>
    </xf>
    <xf numFmtId="2" fontId="23" fillId="2" borderId="4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hidden="1"/>
    </xf>
    <xf numFmtId="0" fontId="7" fillId="4" borderId="9" xfId="0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2" fillId="4" borderId="5" xfId="0" applyFont="1" applyFill="1" applyBorder="1" applyAlignment="1" applyProtection="1">
      <alignment horizont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167" fontId="18" fillId="4" borderId="0" xfId="0" applyNumberFormat="1" applyFont="1" applyFill="1" applyBorder="1" applyAlignment="1" applyProtection="1">
      <alignment horizontal="center" vertical="center"/>
      <protection hidden="1"/>
    </xf>
    <xf numFmtId="167" fontId="18" fillId="4" borderId="5" xfId="0" applyNumberFormat="1" applyFont="1" applyFill="1" applyBorder="1" applyAlignment="1" applyProtection="1">
      <alignment horizontal="center" vertical="center"/>
      <protection hidden="1"/>
    </xf>
    <xf numFmtId="0" fontId="20" fillId="4" borderId="0" xfId="1" applyFont="1" applyFill="1" applyAlignment="1" applyProtection="1">
      <alignment horizontal="center" vertical="center"/>
      <protection hidden="1"/>
    </xf>
    <xf numFmtId="0" fontId="20" fillId="4" borderId="5" xfId="1" applyFont="1" applyFill="1" applyBorder="1" applyAlignment="1" applyProtection="1">
      <alignment horizontal="center" vertical="center"/>
      <protection hidden="1"/>
    </xf>
    <xf numFmtId="0" fontId="21" fillId="4" borderId="0" xfId="0" applyFont="1" applyFill="1" applyAlignment="1" applyProtection="1">
      <alignment horizontal="center"/>
      <protection hidden="1"/>
    </xf>
    <xf numFmtId="0" fontId="21" fillId="4" borderId="5" xfId="0" applyFont="1" applyFill="1" applyBorder="1" applyAlignment="1" applyProtection="1">
      <alignment horizontal="center"/>
      <protection hidden="1"/>
    </xf>
    <xf numFmtId="0" fontId="23" fillId="4" borderId="12" xfId="0" applyFont="1" applyFill="1" applyBorder="1" applyAlignment="1">
      <alignment horizontal="center"/>
    </xf>
    <xf numFmtId="0" fontId="2" fillId="4" borderId="0" xfId="0" applyFont="1" applyFill="1" applyBorder="1" applyAlignment="1" applyProtection="1">
      <alignment horizontal="left"/>
      <protection hidden="1"/>
    </xf>
    <xf numFmtId="0" fontId="15" fillId="5" borderId="0" xfId="0" applyFont="1" applyFill="1" applyAlignment="1" applyProtection="1">
      <alignment horizontal="center" vertical="center"/>
      <protection hidden="1"/>
    </xf>
    <xf numFmtId="0" fontId="16" fillId="5" borderId="0" xfId="0" applyFont="1" applyFill="1" applyAlignment="1" applyProtection="1">
      <alignment horizontal="center"/>
      <protection locked="0"/>
    </xf>
    <xf numFmtId="167" fontId="18" fillId="5" borderId="0" xfId="0" applyNumberFormat="1" applyFont="1" applyFill="1" applyBorder="1" applyAlignment="1" applyProtection="1">
      <alignment horizontal="center" vertical="center"/>
      <protection hidden="1"/>
    </xf>
    <xf numFmtId="0" fontId="20" fillId="5" borderId="0" xfId="1" applyFont="1" applyFill="1" applyAlignment="1" applyProtection="1">
      <alignment horizontal="center" vertical="center"/>
      <protection hidden="1"/>
    </xf>
    <xf numFmtId="0" fontId="21" fillId="5" borderId="0" xfId="0" applyFont="1" applyFill="1" applyAlignment="1" applyProtection="1">
      <alignment horizontal="center"/>
      <protection hidden="1"/>
    </xf>
  </cellXfs>
  <cellStyles count="3">
    <cellStyle name="Hyperlink" xfId="1" builtinId="8"/>
    <cellStyle name="Normal" xfId="0" builtinId="0"/>
    <cellStyle name="Pro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Sugar!$B$27</c:f>
          <c:strCache>
            <c:ptCount val="1"/>
            <c:pt idx="0">
              <c:v>Sugar solubility in water as a function of temperature</c:v>
            </c:pt>
          </c:strCache>
        </c:strRef>
      </c:tx>
      <c:layout/>
      <c:txPr>
        <a:bodyPr/>
        <a:lstStyle/>
        <a:p>
          <a:pPr>
            <a:defRPr baseline="0">
              <a:latin typeface="Arial" pitchFamily="34" charset="0"/>
              <a:cs typeface="Arial" pitchFamily="34" charset="0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7.9978905719033391E-2"/>
          <c:y val="0.10006251293277139"/>
          <c:w val="0.73178311551034403"/>
          <c:h val="0.67535617798508363"/>
        </c:manualLayout>
      </c:layout>
      <c:lineChart>
        <c:grouping val="standard"/>
        <c:ser>
          <c:idx val="0"/>
          <c:order val="0"/>
          <c:tx>
            <c:strRef>
              <c:f>Sugar!$C$28</c:f>
              <c:strCache>
                <c:ptCount val="1"/>
                <c:pt idx="0">
                  <c:v>gr sugar/100 ml water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200" baseline="0">
                    <a:latin typeface="Arial" pitchFamily="34" charset="0"/>
                    <a:cs typeface="Arial" pitchFamily="34" charset="0"/>
                  </a:defRPr>
                </a:pPr>
                <a:endParaRPr lang="da-DK"/>
              </a:p>
            </c:txPr>
            <c:showVal val="1"/>
          </c:dLbls>
          <c:cat>
            <c:numRef>
              <c:f>Sugar!$B$29:$B$37</c:f>
              <c:numCache>
                <c:formatCode>General</c:formatCode>
                <c:ptCount val="9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</c:numCache>
            </c:numRef>
          </c:cat>
          <c:val>
            <c:numRef>
              <c:f>Sugar!$C$29:$C$37</c:f>
              <c:numCache>
                <c:formatCode>0</c:formatCode>
                <c:ptCount val="9"/>
                <c:pt idx="0">
                  <c:v>259</c:v>
                </c:pt>
                <c:pt idx="1">
                  <c:v>273</c:v>
                </c:pt>
                <c:pt idx="2">
                  <c:v>289</c:v>
                </c:pt>
                <c:pt idx="3">
                  <c:v>306</c:v>
                </c:pt>
                <c:pt idx="4">
                  <c:v>325</c:v>
                </c:pt>
                <c:pt idx="5">
                  <c:v>346</c:v>
                </c:pt>
                <c:pt idx="6">
                  <c:v>369</c:v>
                </c:pt>
                <c:pt idx="7">
                  <c:v>394</c:v>
                </c:pt>
                <c:pt idx="8">
                  <c:v>420</c:v>
                </c:pt>
              </c:numCache>
            </c:numRef>
          </c:val>
        </c:ser>
        <c:marker val="1"/>
        <c:axId val="149862656"/>
        <c:axId val="149553536"/>
      </c:lineChart>
      <c:catAx>
        <c:axId val="149862656"/>
        <c:scaling>
          <c:orientation val="minMax"/>
        </c:scaling>
        <c:axPos val="b"/>
        <c:majorGridlines/>
        <c:title>
          <c:tx>
            <c:strRef>
              <c:f>Sugar!$B$28</c:f>
              <c:strCache>
                <c:ptCount val="1"/>
                <c:pt idx="0">
                  <c:v>Temperature °C</c:v>
                </c:pt>
              </c:strCache>
            </c:strRef>
          </c:tx>
          <c:layout>
            <c:manualLayout>
              <c:xMode val="edge"/>
              <c:yMode val="edge"/>
              <c:x val="0.41548262301095973"/>
              <c:y val="0.89491703710446613"/>
            </c:manualLayout>
          </c:layout>
          <c:txPr>
            <a:bodyPr/>
            <a:lstStyle/>
            <a:p>
              <a:pPr>
                <a:defRPr sz="18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General" sourceLinked="1"/>
        <c:minorTickMark val="in"/>
        <c:tickLblPos val="nextTo"/>
        <c:txPr>
          <a:bodyPr/>
          <a:lstStyle/>
          <a:p>
            <a:pPr>
              <a:defRPr sz="1200" baseline="0">
                <a:latin typeface="Arial" pitchFamily="34" charset="0"/>
                <a:cs typeface="Arial" pitchFamily="34" charset="0"/>
              </a:defRPr>
            </a:pPr>
            <a:endParaRPr lang="da-DK"/>
          </a:p>
        </c:txPr>
        <c:crossAx val="149553536"/>
        <c:crosses val="autoZero"/>
        <c:auto val="1"/>
        <c:lblAlgn val="ctr"/>
        <c:lblOffset val="100"/>
        <c:tickLblSkip val="1"/>
      </c:catAx>
      <c:valAx>
        <c:axId val="149553536"/>
        <c:scaling>
          <c:orientation val="minMax"/>
        </c:scaling>
        <c:axPos val="l"/>
        <c:majorGridlines/>
        <c:title>
          <c:tx>
            <c:strRef>
              <c:f>Sugar!$C$28</c:f>
              <c:strCache>
                <c:ptCount val="1"/>
                <c:pt idx="0">
                  <c:v>gr sugar/100 ml water</c:v>
                </c:pt>
              </c:strCache>
            </c:strRef>
          </c:tx>
          <c:layout>
            <c:manualLayout>
              <c:xMode val="edge"/>
              <c:yMode val="edge"/>
              <c:x val="1.3484360104294799E-2"/>
              <c:y val="0.27086159027809387"/>
            </c:manualLayout>
          </c:layout>
          <c:txPr>
            <a:bodyPr/>
            <a:lstStyle/>
            <a:p>
              <a:pPr>
                <a:defRPr sz="18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0" sourceLinked="0"/>
        <c:minorTickMark val="in"/>
        <c:tickLblPos val="nextTo"/>
        <c:txPr>
          <a:bodyPr/>
          <a:lstStyle/>
          <a:p>
            <a:pPr>
              <a:defRPr sz="1200" baseline="0">
                <a:latin typeface="Arial" pitchFamily="34" charset="0"/>
                <a:cs typeface="Arial" pitchFamily="34" charset="0"/>
              </a:defRPr>
            </a:pPr>
            <a:endParaRPr lang="da-DK"/>
          </a:p>
        </c:txPr>
        <c:crossAx val="149862656"/>
        <c:crosses val="autoZero"/>
        <c:crossBetween val="midCat"/>
      </c:valAx>
      <c:spPr>
        <a:solidFill>
          <a:schemeClr val="accent3">
            <a:lumMod val="40000"/>
            <a:lumOff val="60000"/>
          </a:schemeClr>
        </a:solidFill>
      </c:spPr>
    </c:plotArea>
    <c:legend>
      <c:legendPos val="r"/>
      <c:layout>
        <c:manualLayout>
          <c:xMode val="edge"/>
          <c:yMode val="edge"/>
          <c:x val="0.82336743767387555"/>
          <c:y val="0.33451193082192532"/>
          <c:w val="0.15694423904572571"/>
          <c:h val="0.21740342623147482"/>
        </c:manualLayout>
      </c:layout>
      <c:spPr>
        <a:ln>
          <a:noFill/>
        </a:ln>
      </c:spPr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da-DK"/>
        </a:p>
      </c:txPr>
    </c:legend>
    <c:plotVisOnly val="1"/>
    <c:dispBlanksAs val="gap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1496062992127527" footer="0.31496062992127527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Sugar!$B$39</c:f>
          <c:strCache>
            <c:ptCount val="1"/>
            <c:pt idx="0">
              <c:v>Dissolved gram sucrose as a function of °Oechsle in a grape must</c:v>
            </c:pt>
          </c:strCache>
        </c:strRef>
      </c:tx>
      <c:layout/>
      <c:txPr>
        <a:bodyPr/>
        <a:lstStyle/>
        <a:p>
          <a:pPr>
            <a:defRPr baseline="0">
              <a:latin typeface="Arial" pitchFamily="34" charset="0"/>
              <a:cs typeface="Arial" pitchFamily="34" charset="0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7.9978905719033391E-2"/>
          <c:y val="0.10006251293277139"/>
          <c:w val="0.73008195967473366"/>
          <c:h val="0.67535617798508363"/>
        </c:manualLayout>
      </c:layout>
      <c:lineChart>
        <c:grouping val="standard"/>
        <c:ser>
          <c:idx val="0"/>
          <c:order val="0"/>
          <c:tx>
            <c:strRef>
              <c:f>Sugar!$C$40:$C$41</c:f>
              <c:strCache>
                <c:ptCount val="1"/>
                <c:pt idx="0">
                  <c:v>Dissolved sugar g / liter must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Sugar!$B$42:$B$192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cat>
          <c:val>
            <c:numRef>
              <c:f>Sugar!$C$42:$C$192</c:f>
              <c:numCache>
                <c:formatCode>0.000</c:formatCode>
                <c:ptCount val="151"/>
                <c:pt idx="0" formatCode="0.00">
                  <c:v>0</c:v>
                </c:pt>
                <c:pt idx="1">
                  <c:v>2.5826624348937806</c:v>
                </c:pt>
                <c:pt idx="2">
                  <c:v>5.166106730602614</c:v>
                </c:pt>
                <c:pt idx="3">
                  <c:v>7.7503283994567305</c:v>
                </c:pt>
                <c:pt idx="4">
                  <c:v>10.335322988170741</c:v>
                </c:pt>
                <c:pt idx="5">
                  <c:v>12.921086077839082</c:v>
                </c:pt>
                <c:pt idx="6">
                  <c:v>15.507613283933727</c:v>
                </c:pt>
                <c:pt idx="7">
                  <c:v>18.094900256309877</c:v>
                </c:pt>
                <c:pt idx="8">
                  <c:v>20.682942679206008</c:v>
                </c:pt>
                <c:pt idx="9">
                  <c:v>23.271736271233507</c:v>
                </c:pt>
                <c:pt idx="10">
                  <c:v>25.861276785399649</c:v>
                </c:pt>
                <c:pt idx="11">
                  <c:v>28.451560009078896</c:v>
                </c:pt>
                <c:pt idx="12">
                  <c:v>31.04258176402897</c:v>
                </c:pt>
                <c:pt idx="13">
                  <c:v>33.634337906394272</c:v>
                </c:pt>
                <c:pt idx="14">
                  <c:v>36.226824326696764</c:v>
                </c:pt>
                <c:pt idx="15">
                  <c:v>38.820036949839313</c:v>
                </c:pt>
                <c:pt idx="16">
                  <c:v>41.413971735101178</c:v>
                </c:pt>
                <c:pt idx="17">
                  <c:v>44.008624676154078</c:v>
                </c:pt>
                <c:pt idx="18">
                  <c:v>46.603991801040337</c:v>
                </c:pt>
                <c:pt idx="19">
                  <c:v>49.200069172185508</c:v>
                </c:pt>
                <c:pt idx="20">
                  <c:v>51.796852886400778</c:v>
                </c:pt>
                <c:pt idx="21">
                  <c:v>54.394339074873628</c:v>
                </c:pt>
                <c:pt idx="22">
                  <c:v>56.992523903172525</c:v>
                </c:pt>
                <c:pt idx="23">
                  <c:v>59.591403571248016</c:v>
                </c:pt>
                <c:pt idx="24">
                  <c:v>62.190974313432818</c:v>
                </c:pt>
                <c:pt idx="25">
                  <c:v>64.791232398439405</c:v>
                </c:pt>
                <c:pt idx="26">
                  <c:v>67.392174129362402</c:v>
                </c:pt>
                <c:pt idx="27">
                  <c:v>69.993795843670384</c:v>
                </c:pt>
                <c:pt idx="28">
                  <c:v>72.596093913226909</c:v>
                </c:pt>
                <c:pt idx="29">
                  <c:v>75.199064744262429</c:v>
                </c:pt>
                <c:pt idx="30">
                  <c:v>77.802704777399995</c:v>
                </c:pt>
                <c:pt idx="31">
                  <c:v>80.407010487633542</c:v>
                </c:pt>
                <c:pt idx="32">
                  <c:v>83.01197838434426</c:v>
                </c:pt>
                <c:pt idx="33">
                  <c:v>85.617605011290067</c:v>
                </c:pt>
                <c:pt idx="34">
                  <c:v>88.223886946614471</c:v>
                </c:pt>
                <c:pt idx="35">
                  <c:v>90.830820802838375</c:v>
                </c:pt>
                <c:pt idx="36">
                  <c:v>93.438403226866015</c:v>
                </c:pt>
                <c:pt idx="37">
                  <c:v>96.046630899980201</c:v>
                </c:pt>
                <c:pt idx="38">
                  <c:v>98.655500537847132</c:v>
                </c:pt>
                <c:pt idx="39">
                  <c:v>101.2650088905115</c:v>
                </c:pt>
                <c:pt idx="40">
                  <c:v>103.87515274240141</c:v>
                </c:pt>
                <c:pt idx="41">
                  <c:v>106.48592891232352</c:v>
                </c:pt>
                <c:pt idx="42">
                  <c:v>109.09733425347019</c:v>
                </c:pt>
                <c:pt idx="43">
                  <c:v>111.70936565340645</c:v>
                </c:pt>
                <c:pt idx="44">
                  <c:v>114.32202003408662</c:v>
                </c:pt>
                <c:pt idx="45">
                  <c:v>116.9352943518376</c:v>
                </c:pt>
                <c:pt idx="46">
                  <c:v>119.549185597378</c:v>
                </c:pt>
                <c:pt idx="47">
                  <c:v>122.16369079580022</c:v>
                </c:pt>
                <c:pt idx="48">
                  <c:v>124.77880700657768</c:v>
                </c:pt>
                <c:pt idx="49">
                  <c:v>127.39453132356466</c:v>
                </c:pt>
                <c:pt idx="50">
                  <c:v>130.01086087500011</c:v>
                </c:pt>
                <c:pt idx="51">
                  <c:v>132.62779282350022</c:v>
                </c:pt>
                <c:pt idx="52">
                  <c:v>135.24532436606464</c:v>
                </c:pt>
                <c:pt idx="53">
                  <c:v>137.86345273407269</c:v>
                </c:pt>
                <c:pt idx="54">
                  <c:v>140.48217519328358</c:v>
                </c:pt>
                <c:pt idx="55">
                  <c:v>143.10148904383851</c:v>
                </c:pt>
                <c:pt idx="56">
                  <c:v>145.72139162026218</c:v>
                </c:pt>
                <c:pt idx="57">
                  <c:v>148.3418802914542</c:v>
                </c:pt>
                <c:pt idx="58">
                  <c:v>150.96295246070113</c:v>
                </c:pt>
                <c:pt idx="59">
                  <c:v>153.58460556566808</c:v>
                </c:pt>
                <c:pt idx="60">
                  <c:v>156.20683707840121</c:v>
                </c:pt>
                <c:pt idx="61">
                  <c:v>158.82964450532504</c:v>
                </c:pt>
                <c:pt idx="62">
                  <c:v>161.45302538725252</c:v>
                </c:pt>
                <c:pt idx="63">
                  <c:v>164.07697729937132</c:v>
                </c:pt>
                <c:pt idx="64">
                  <c:v>166.70149785124906</c:v>
                </c:pt>
                <c:pt idx="65">
                  <c:v>169.32658468683772</c:v>
                </c:pt>
                <c:pt idx="66">
                  <c:v>171.95223548446924</c:v>
                </c:pt>
                <c:pt idx="67">
                  <c:v>174.57844795685756</c:v>
                </c:pt>
                <c:pt idx="68">
                  <c:v>177.20521985109653</c:v>
                </c:pt>
                <c:pt idx="69">
                  <c:v>179.8325489486584</c:v>
                </c:pt>
                <c:pt idx="70">
                  <c:v>182.4604330654013</c:v>
                </c:pt>
                <c:pt idx="71">
                  <c:v>185.08887005155944</c:v>
                </c:pt>
                <c:pt idx="72">
                  <c:v>187.71785779175534</c:v>
                </c:pt>
                <c:pt idx="73">
                  <c:v>190.34739420498261</c:v>
                </c:pt>
                <c:pt idx="74">
                  <c:v>192.97747724462454</c:v>
                </c:pt>
                <c:pt idx="75">
                  <c:v>195.6081048984403</c:v>
                </c:pt>
                <c:pt idx="76">
                  <c:v>198.23927518856897</c:v>
                </c:pt>
                <c:pt idx="77">
                  <c:v>200.87098617153535</c:v>
                </c:pt>
                <c:pt idx="78">
                  <c:v>203.5032359382453</c:v>
                </c:pt>
                <c:pt idx="79">
                  <c:v>206.13602261397574</c:v>
                </c:pt>
                <c:pt idx="80">
                  <c:v>208.76934435840064</c:v>
                </c:pt>
                <c:pt idx="81">
                  <c:v>211.40319936555997</c:v>
                </c:pt>
                <c:pt idx="82">
                  <c:v>214.03758586388847</c:v>
                </c:pt>
                <c:pt idx="83">
                  <c:v>216.67250211618676</c:v>
                </c:pt>
                <c:pt idx="84">
                  <c:v>219.30794641964658</c:v>
                </c:pt>
                <c:pt idx="85">
                  <c:v>221.94391710583793</c:v>
                </c:pt>
                <c:pt idx="86">
                  <c:v>224.58041254071316</c:v>
                </c:pt>
                <c:pt idx="87">
                  <c:v>227.21743112460538</c:v>
                </c:pt>
                <c:pt idx="88">
                  <c:v>229.85497129222279</c:v>
                </c:pt>
                <c:pt idx="89">
                  <c:v>232.49303151266287</c:v>
                </c:pt>
                <c:pt idx="90">
                  <c:v>235.13161028940186</c:v>
                </c:pt>
                <c:pt idx="91">
                  <c:v>237.77070616029181</c:v>
                </c:pt>
                <c:pt idx="92">
                  <c:v>240.41031769757456</c:v>
                </c:pt>
                <c:pt idx="93">
                  <c:v>243.05044350786281</c:v>
                </c:pt>
                <c:pt idx="94">
                  <c:v>245.69108223215667</c:v>
                </c:pt>
                <c:pt idx="95">
                  <c:v>248.33223254583942</c:v>
                </c:pt>
                <c:pt idx="96">
                  <c:v>250.97389315866809</c:v>
                </c:pt>
                <c:pt idx="97">
                  <c:v>253.61606281478416</c:v>
                </c:pt>
                <c:pt idx="98">
                  <c:v>256.25874029271284</c:v>
                </c:pt>
                <c:pt idx="99">
                  <c:v>258.90192440535748</c:v>
                </c:pt>
                <c:pt idx="100">
                  <c:v>261.54561400000023</c:v>
                </c:pt>
                <c:pt idx="101">
                  <c:v>264.18980795830896</c:v>
                </c:pt>
                <c:pt idx="102">
                  <c:v>266.8345051963301</c:v>
                </c:pt>
                <c:pt idx="103">
                  <c:v>269.47970466448845</c:v>
                </c:pt>
                <c:pt idx="104">
                  <c:v>272.12540534759626</c:v>
                </c:pt>
                <c:pt idx="105">
                  <c:v>274.77160626483754</c:v>
                </c:pt>
                <c:pt idx="106">
                  <c:v>277.41830646978906</c:v>
                </c:pt>
                <c:pt idx="107">
                  <c:v>280.06550505039684</c:v>
                </c:pt>
                <c:pt idx="108">
                  <c:v>282.71320112899696</c:v>
                </c:pt>
                <c:pt idx="109">
                  <c:v>285.3613938623011</c:v>
                </c:pt>
                <c:pt idx="110">
                  <c:v>288.01008244140229</c:v>
                </c:pt>
                <c:pt idx="111">
                  <c:v>290.65926609177535</c:v>
                </c:pt>
                <c:pt idx="112">
                  <c:v>293.30894407327906</c:v>
                </c:pt>
                <c:pt idx="113">
                  <c:v>295.95911568014895</c:v>
                </c:pt>
                <c:pt idx="114">
                  <c:v>298.60978024100302</c:v>
                </c:pt>
                <c:pt idx="115">
                  <c:v>301.26093711883755</c:v>
                </c:pt>
                <c:pt idx="116">
                  <c:v>303.91258571103629</c:v>
                </c:pt>
                <c:pt idx="117">
                  <c:v>306.56472544936116</c:v>
                </c:pt>
                <c:pt idx="118">
                  <c:v>309.21735579995158</c:v>
                </c:pt>
                <c:pt idx="119">
                  <c:v>311.87047626332884</c:v>
                </c:pt>
                <c:pt idx="120">
                  <c:v>314.52408637440061</c:v>
                </c:pt>
                <c:pt idx="121">
                  <c:v>317.17818570244879</c:v>
                </c:pt>
                <c:pt idx="122">
                  <c:v>319.83277385113917</c:v>
                </c:pt>
                <c:pt idx="123">
                  <c:v>322.4878504585194</c:v>
                </c:pt>
                <c:pt idx="124">
                  <c:v>325.14341519701594</c:v>
                </c:pt>
                <c:pt idx="125">
                  <c:v>327.79946777343969</c:v>
                </c:pt>
                <c:pt idx="126">
                  <c:v>330.45600792897619</c:v>
                </c:pt>
                <c:pt idx="127">
                  <c:v>333.11303543919996</c:v>
                </c:pt>
                <c:pt idx="128">
                  <c:v>335.77055011405952</c:v>
                </c:pt>
                <c:pt idx="129">
                  <c:v>338.4285517978899</c:v>
                </c:pt>
                <c:pt idx="130">
                  <c:v>341.08704036940304</c:v>
                </c:pt>
                <c:pt idx="131">
                  <c:v>343.74601574169196</c:v>
                </c:pt>
                <c:pt idx="132">
                  <c:v>346.40547786223055</c:v>
                </c:pt>
                <c:pt idx="133">
                  <c:v>349.06542671288139</c:v>
                </c:pt>
                <c:pt idx="134">
                  <c:v>351.72586230987775</c:v>
                </c:pt>
                <c:pt idx="135">
                  <c:v>354.38678470383775</c:v>
                </c:pt>
                <c:pt idx="136">
                  <c:v>357.04819397976036</c:v>
                </c:pt>
                <c:pt idx="137">
                  <c:v>359.71009025702824</c:v>
                </c:pt>
                <c:pt idx="138">
                  <c:v>362.37247368939842</c:v>
                </c:pt>
                <c:pt idx="139">
                  <c:v>365.0353444650155</c:v>
                </c:pt>
                <c:pt idx="140">
                  <c:v>367.69870280639964</c:v>
                </c:pt>
                <c:pt idx="141">
                  <c:v>370.36254897046001</c:v>
                </c:pt>
                <c:pt idx="142">
                  <c:v>373.02688324847742</c:v>
                </c:pt>
                <c:pt idx="143">
                  <c:v>375.691705966119</c:v>
                </c:pt>
                <c:pt idx="144">
                  <c:v>378.35701748343007</c:v>
                </c:pt>
                <c:pt idx="145">
                  <c:v>381.02281819483846</c:v>
                </c:pt>
                <c:pt idx="146">
                  <c:v>383.68910852915656</c:v>
                </c:pt>
                <c:pt idx="147">
                  <c:v>386.35588894957021</c:v>
                </c:pt>
                <c:pt idx="148">
                  <c:v>389.02315995365115</c:v>
                </c:pt>
                <c:pt idx="149">
                  <c:v>391.69092207335109</c:v>
                </c:pt>
                <c:pt idx="150">
                  <c:v>394.35917587499961</c:v>
                </c:pt>
              </c:numCache>
            </c:numRef>
          </c:val>
        </c:ser>
        <c:marker val="1"/>
        <c:axId val="149582208"/>
        <c:axId val="149584128"/>
      </c:lineChart>
      <c:catAx>
        <c:axId val="149582208"/>
        <c:scaling>
          <c:orientation val="minMax"/>
        </c:scaling>
        <c:axPos val="b"/>
        <c:majorGridlines/>
        <c:title>
          <c:tx>
            <c:strRef>
              <c:f>Sugar!$B$40</c:f>
              <c:strCache>
                <c:ptCount val="1"/>
                <c:pt idx="0">
                  <c:v>°Oechsle</c:v>
                </c:pt>
              </c:strCache>
            </c:strRef>
          </c:tx>
          <c:layout>
            <c:manualLayout>
              <c:xMode val="edge"/>
              <c:yMode val="edge"/>
              <c:x val="0.44595388854049961"/>
              <c:y val="0.89024095008108761"/>
            </c:manualLayout>
          </c:layout>
          <c:txPr>
            <a:bodyPr/>
            <a:lstStyle/>
            <a:p>
              <a:pPr>
                <a:defRPr sz="18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General" sourceLinked="1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49584128"/>
        <c:crosses val="autoZero"/>
        <c:auto val="1"/>
        <c:lblAlgn val="ctr"/>
        <c:lblOffset val="100"/>
        <c:tickLblSkip val="1"/>
      </c:catAx>
      <c:valAx>
        <c:axId val="149584128"/>
        <c:scaling>
          <c:orientation val="minMax"/>
        </c:scaling>
        <c:axPos val="l"/>
        <c:majorGridlines/>
        <c:minorGridlines/>
        <c:title>
          <c:tx>
            <c:strRef>
              <c:f>Sugar!$C$41</c:f>
              <c:strCache>
                <c:ptCount val="1"/>
                <c:pt idx="0">
                  <c:v>g / liter must</c:v>
                </c:pt>
              </c:strCache>
            </c:strRef>
          </c:tx>
          <c:layout>
            <c:manualLayout>
              <c:xMode val="edge"/>
              <c:yMode val="edge"/>
              <c:x val="1.3484360104294799E-2"/>
              <c:y val="0.27086159027809387"/>
            </c:manualLayout>
          </c:layout>
          <c:txPr>
            <a:bodyPr/>
            <a:lstStyle/>
            <a:p>
              <a:pPr>
                <a:defRPr sz="18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0" sourceLinked="0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49582208"/>
        <c:crosses val="autoZero"/>
        <c:crossBetween val="midCat"/>
      </c:valAx>
      <c:spPr>
        <a:solidFill>
          <a:schemeClr val="accent3">
            <a:lumMod val="40000"/>
            <a:lumOff val="60000"/>
          </a:schemeClr>
        </a:solidFill>
      </c:spPr>
    </c:plotArea>
    <c:legend>
      <c:legendPos val="r"/>
      <c:layout>
        <c:manualLayout>
          <c:xMode val="edge"/>
          <c:yMode val="edge"/>
          <c:x val="0.81344304463323291"/>
          <c:y val="0.18721256854278415"/>
          <c:w val="0.17798974197996772"/>
          <c:h val="0.5046240742002176"/>
        </c:manualLayout>
      </c:layout>
      <c:spPr>
        <a:ln>
          <a:noFill/>
        </a:ln>
      </c:spPr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da-DK"/>
        </a:p>
      </c:txPr>
    </c:legend>
    <c:plotVisOnly val="1"/>
    <c:dispBlanksAs val="span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1496062992127544" footer="0.3149606299212754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9734</xdr:colOff>
      <xdr:row>0</xdr:row>
      <xdr:rowOff>14816</xdr:rowOff>
    </xdr:from>
    <xdr:to>
      <xdr:col>31</xdr:col>
      <xdr:colOff>495299</xdr:colOff>
      <xdr:row>25</xdr:row>
      <xdr:rowOff>34290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593514</xdr:colOff>
      <xdr:row>26</xdr:row>
      <xdr:rowOff>33020</xdr:rowOff>
    </xdr:from>
    <xdr:to>
      <xdr:col>31</xdr:col>
      <xdr:colOff>523875</xdr:colOff>
      <xdr:row>54</xdr:row>
      <xdr:rowOff>53340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alter-lystfisker.dk/" TargetMode="External"/><Relationship Id="rId1" Type="http://schemas.openxmlformats.org/officeDocument/2006/relationships/hyperlink" Target="http://www.musther.net/vinocalc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26"/>
  <sheetViews>
    <sheetView tabSelected="1" zoomScaleNormal="100" workbookViewId="0">
      <selection sqref="A1:I1"/>
    </sheetView>
  </sheetViews>
  <sheetFormatPr defaultRowHeight="12.75"/>
  <cols>
    <col min="1" max="1" width="8.7109375" customWidth="1"/>
    <col min="2" max="2" width="45.7109375" customWidth="1"/>
    <col min="3" max="4" width="23.7109375" customWidth="1"/>
    <col min="5" max="5" width="6.7109375" customWidth="1"/>
    <col min="6" max="6" width="46.7109375" customWidth="1"/>
    <col min="7" max="7" width="8.7109375" customWidth="1"/>
    <col min="8" max="9" width="18.7109375" customWidth="1"/>
  </cols>
  <sheetData>
    <row r="1" spans="1:32" ht="31.5" customHeight="1">
      <c r="A1" s="110" t="s">
        <v>55</v>
      </c>
      <c r="B1" s="111"/>
      <c r="C1" s="111"/>
      <c r="D1" s="111"/>
      <c r="E1" s="111"/>
      <c r="F1" s="111"/>
      <c r="G1" s="111"/>
      <c r="H1" s="111"/>
      <c r="I1" s="112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23.25" customHeight="1">
      <c r="A2" s="10"/>
      <c r="B2" s="11"/>
      <c r="C2" s="28"/>
      <c r="D2" s="28"/>
      <c r="E2" s="11"/>
      <c r="F2" s="11"/>
      <c r="G2" s="11"/>
      <c r="H2" s="113" t="s">
        <v>7</v>
      </c>
      <c r="I2" s="114"/>
      <c r="J2" s="7"/>
      <c r="K2" s="8"/>
      <c r="L2" s="12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23.25" customHeight="1">
      <c r="A3" s="10"/>
      <c r="B3" s="21" t="s">
        <v>9</v>
      </c>
      <c r="C3" s="13" t="s">
        <v>10</v>
      </c>
      <c r="D3" s="14" t="s">
        <v>11</v>
      </c>
      <c r="E3" s="15"/>
      <c r="F3" s="16" t="s">
        <v>12</v>
      </c>
      <c r="G3" s="11"/>
      <c r="H3" s="113" t="s">
        <v>8</v>
      </c>
      <c r="I3" s="114"/>
      <c r="J3" s="7"/>
      <c r="K3" s="8"/>
      <c r="L3" s="12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23.25" customHeight="1">
      <c r="A4" s="10"/>
      <c r="B4" s="50" t="s">
        <v>44</v>
      </c>
      <c r="C4" s="17">
        <f>1000-D6</f>
        <v>838.4500627632525</v>
      </c>
      <c r="D4" s="107">
        <v>261.54993723674761</v>
      </c>
      <c r="E4" s="15"/>
      <c r="F4" s="26">
        <f>+C6+D4</f>
        <v>1100</v>
      </c>
      <c r="G4" s="18"/>
      <c r="H4" s="11" t="s">
        <v>0</v>
      </c>
      <c r="I4" s="19" t="s">
        <v>4</v>
      </c>
      <c r="J4" s="7"/>
      <c r="K4" s="20"/>
      <c r="L4" s="1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23.25" customHeight="1">
      <c r="A5" s="10"/>
      <c r="B5" s="115" t="s">
        <v>13</v>
      </c>
      <c r="C5" s="22" t="s">
        <v>14</v>
      </c>
      <c r="D5" s="23" t="s">
        <v>15</v>
      </c>
      <c r="E5" s="18"/>
      <c r="F5" s="18"/>
      <c r="G5" s="18"/>
      <c r="H5" s="18">
        <v>145</v>
      </c>
      <c r="I5" s="19" t="s">
        <v>5</v>
      </c>
      <c r="J5" s="7"/>
      <c r="K5" s="8"/>
      <c r="L5" s="12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3.25" customHeight="1">
      <c r="A6" s="10"/>
      <c r="B6" s="116"/>
      <c r="C6" s="24">
        <f>+C4</f>
        <v>838.4500627632525</v>
      </c>
      <c r="D6" s="25">
        <f>+D4/H7</f>
        <v>161.5499372367475</v>
      </c>
      <c r="E6" s="11"/>
      <c r="F6" s="16" t="s">
        <v>16</v>
      </c>
      <c r="G6" s="18"/>
      <c r="H6" s="113" t="s">
        <v>17</v>
      </c>
      <c r="I6" s="114"/>
      <c r="J6" s="7"/>
      <c r="K6" s="20"/>
      <c r="L6" s="12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3.25" customHeight="1">
      <c r="A7" s="10"/>
      <c r="B7" s="123" t="s">
        <v>42</v>
      </c>
      <c r="C7" s="123"/>
      <c r="D7" s="123"/>
      <c r="E7" s="18"/>
      <c r="F7" s="26">
        <f>+C4+D6</f>
        <v>1000</v>
      </c>
      <c r="G7" s="18"/>
      <c r="H7" s="27">
        <v>1.6190036450057703</v>
      </c>
      <c r="I7" s="19" t="s">
        <v>6</v>
      </c>
      <c r="J7" s="7"/>
      <c r="K7" s="20"/>
      <c r="L7" s="12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3.25" customHeight="1">
      <c r="A8" s="10"/>
      <c r="B8" s="52" t="s">
        <v>40</v>
      </c>
      <c r="C8" s="28"/>
      <c r="D8" s="29"/>
      <c r="E8" s="49"/>
      <c r="F8" s="102" t="s">
        <v>41</v>
      </c>
      <c r="G8" s="98"/>
      <c r="H8" s="103">
        <f>+D4/F4</f>
        <v>0.23777267021522511</v>
      </c>
      <c r="I8" s="19"/>
      <c r="J8" s="7"/>
      <c r="K8" s="20"/>
      <c r="L8" s="12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23.25" customHeight="1">
      <c r="A9" s="10"/>
      <c r="B9" s="52" t="s">
        <v>18</v>
      </c>
      <c r="C9" s="28"/>
      <c r="D9" s="29"/>
      <c r="E9" s="49"/>
      <c r="F9" s="51" t="s">
        <v>19</v>
      </c>
      <c r="G9" s="53"/>
      <c r="H9" s="59">
        <f>+F4/F7</f>
        <v>1.1000000000000001</v>
      </c>
      <c r="I9" s="30"/>
      <c r="J9" s="31"/>
      <c r="K9" s="32"/>
      <c r="L9" s="12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23.25" customHeight="1">
      <c r="A10" s="10"/>
      <c r="B10" s="52" t="s">
        <v>20</v>
      </c>
      <c r="C10" s="28"/>
      <c r="D10" s="28"/>
      <c r="E10" s="28"/>
      <c r="F10" s="104" t="s">
        <v>68</v>
      </c>
      <c r="G10" s="105"/>
      <c r="H10" s="106">
        <f>+(H9-1)*1000</f>
        <v>100.00000000000009</v>
      </c>
      <c r="I10" s="33"/>
      <c r="J10" s="7"/>
      <c r="K10" s="8"/>
      <c r="L10" s="12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23.25" customHeight="1">
      <c r="A11" s="10"/>
      <c r="B11" s="52" t="s">
        <v>21</v>
      </c>
      <c r="C11" s="28"/>
      <c r="D11" s="29"/>
      <c r="E11" s="49"/>
      <c r="F11" s="51" t="s">
        <v>1</v>
      </c>
      <c r="G11" s="53"/>
      <c r="H11" s="54">
        <f>+H5-(H5/H9)</f>
        <v>13.181818181818187</v>
      </c>
      <c r="I11" s="30"/>
      <c r="J11" s="7"/>
      <c r="K11" s="8"/>
      <c r="L11" s="12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23.25" customHeight="1">
      <c r="A12" s="10"/>
      <c r="B12" s="52" t="s">
        <v>22</v>
      </c>
      <c r="C12" s="34"/>
      <c r="D12" s="34"/>
      <c r="E12" s="34"/>
      <c r="F12" s="37" t="s">
        <v>43</v>
      </c>
      <c r="G12" s="53"/>
      <c r="H12" s="55">
        <f>(F28*H9^3)-(F29*H9^2)+(F30*H9)-F31</f>
        <v>23.776874000000021</v>
      </c>
      <c r="I12" s="35"/>
      <c r="J12" s="7"/>
      <c r="K12" s="8"/>
      <c r="L12" s="12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23.25" customHeight="1">
      <c r="A13" s="10"/>
      <c r="B13" s="34"/>
      <c r="C13" s="34"/>
      <c r="D13" s="34"/>
      <c r="E13" s="34"/>
      <c r="F13" s="56" t="s">
        <v>23</v>
      </c>
      <c r="G13" s="53"/>
      <c r="H13" s="54">
        <f>+H11*F33</f>
        <v>20.168181818181825</v>
      </c>
      <c r="I13" s="30"/>
      <c r="J13" s="7"/>
      <c r="K13" s="8"/>
      <c r="L13" s="12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ht="23.25" customHeight="1">
      <c r="A14" s="10"/>
      <c r="B14" s="52" t="s">
        <v>24</v>
      </c>
      <c r="C14" s="34"/>
      <c r="D14" s="34"/>
      <c r="E14" s="34"/>
      <c r="F14" s="51" t="s">
        <v>25</v>
      </c>
      <c r="G14" s="53"/>
      <c r="H14" s="57">
        <f>+H15*H16</f>
        <v>0.157043981095361</v>
      </c>
      <c r="I14" s="36"/>
      <c r="J14" s="7"/>
      <c r="K14" s="8"/>
      <c r="L14" s="12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ht="23.25" customHeight="1">
      <c r="A15" s="10"/>
      <c r="B15" s="28"/>
      <c r="C15" s="37"/>
      <c r="D15" s="29"/>
      <c r="E15" s="29"/>
      <c r="F15" s="37" t="s">
        <v>26</v>
      </c>
      <c r="G15" s="29"/>
      <c r="H15" s="58">
        <f>+(((D4/F35)*F36)/F37)/F38</f>
        <v>0.17845906942654657</v>
      </c>
      <c r="I15" s="36"/>
      <c r="J15" s="7"/>
      <c r="K15" s="8"/>
      <c r="L15" s="12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t="23.25" customHeight="1">
      <c r="A16" s="10"/>
      <c r="B16" s="52" t="s">
        <v>27</v>
      </c>
      <c r="C16" s="37"/>
      <c r="D16" s="37"/>
      <c r="E16" s="37"/>
      <c r="F16" s="124" t="s">
        <v>35</v>
      </c>
      <c r="G16" s="124"/>
      <c r="H16" s="94">
        <v>0.88</v>
      </c>
      <c r="I16" s="38"/>
      <c r="J16" s="7"/>
      <c r="K16" s="8"/>
      <c r="L16" s="12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ht="23.25" customHeight="1">
      <c r="A17" s="10"/>
      <c r="B17" s="29"/>
      <c r="C17" s="37"/>
      <c r="D17" s="29"/>
      <c r="E17" s="29"/>
      <c r="F17" s="95" t="s">
        <v>59</v>
      </c>
      <c r="G17" s="37"/>
      <c r="H17" s="96">
        <f>D6/F7</f>
        <v>0.16154993723674749</v>
      </c>
      <c r="I17" s="97" t="s">
        <v>54</v>
      </c>
      <c r="J17" s="7"/>
      <c r="K17" s="8"/>
      <c r="L17" s="12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23.25" customHeight="1">
      <c r="A18" s="10"/>
      <c r="B18" s="52" t="s">
        <v>28</v>
      </c>
      <c r="C18" s="37"/>
      <c r="D18" s="64"/>
      <c r="E18" s="64"/>
      <c r="F18" s="18"/>
      <c r="G18" s="29"/>
      <c r="H18" s="64"/>
      <c r="I18" s="39"/>
      <c r="J18" s="7"/>
      <c r="K18" s="8"/>
      <c r="L18" s="12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ht="23.25" customHeight="1">
      <c r="A19" s="10"/>
      <c r="B19" s="29"/>
      <c r="C19" s="37"/>
      <c r="D19" s="29"/>
      <c r="E19" s="29"/>
      <c r="F19" s="29"/>
      <c r="G19" s="64"/>
      <c r="H19" s="64"/>
      <c r="I19" s="39"/>
      <c r="J19" s="7"/>
      <c r="K19" s="8"/>
      <c r="L19" s="12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ht="23.25" customHeight="1">
      <c r="A20" s="10"/>
      <c r="B20" s="52" t="s">
        <v>29</v>
      </c>
      <c r="C20" s="37"/>
      <c r="D20" s="64"/>
      <c r="E20" s="64"/>
      <c r="F20" s="92"/>
      <c r="G20" s="92"/>
      <c r="H20" s="92"/>
      <c r="I20" s="93"/>
      <c r="J20" s="7"/>
      <c r="K20" s="8"/>
      <c r="L20" s="12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ht="23.25" customHeight="1">
      <c r="A21" s="10"/>
      <c r="B21" s="29"/>
      <c r="C21" s="37"/>
      <c r="D21" s="29"/>
      <c r="E21" s="29"/>
      <c r="F21" s="117" t="s">
        <v>52</v>
      </c>
      <c r="G21" s="117"/>
      <c r="H21" s="117"/>
      <c r="I21" s="118"/>
      <c r="J21" s="7"/>
      <c r="K21" s="8"/>
      <c r="L21" s="12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ht="23.25" customHeight="1">
      <c r="A22" s="40"/>
      <c r="B22" s="52" t="s">
        <v>30</v>
      </c>
      <c r="C22" s="37"/>
      <c r="D22" s="41"/>
      <c r="E22" s="64"/>
      <c r="F22" s="119" t="s">
        <v>3</v>
      </c>
      <c r="G22" s="119"/>
      <c r="H22" s="119"/>
      <c r="I22" s="120"/>
      <c r="J22" s="7"/>
      <c r="K22" s="8"/>
      <c r="L22" s="12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ht="23.25" customHeight="1">
      <c r="A23" s="10"/>
      <c r="B23" s="42"/>
      <c r="C23" s="28"/>
      <c r="D23" s="67"/>
      <c r="E23" s="67"/>
      <c r="F23" s="121" t="s">
        <v>53</v>
      </c>
      <c r="G23" s="121"/>
      <c r="H23" s="121"/>
      <c r="I23" s="122"/>
      <c r="J23" s="7"/>
      <c r="K23" s="8"/>
      <c r="L23" s="12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ht="23.25" customHeight="1">
      <c r="A24" s="10"/>
      <c r="B24" s="43" t="s">
        <v>31</v>
      </c>
      <c r="C24" s="28"/>
      <c r="D24" s="68"/>
      <c r="E24" s="68"/>
      <c r="F24" s="68"/>
      <c r="G24" s="64"/>
      <c r="H24" s="64"/>
      <c r="I24" s="39"/>
      <c r="J24" s="7"/>
      <c r="K24" s="8"/>
      <c r="L24" s="12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ht="23.25" customHeight="1" thickBot="1">
      <c r="A25" s="44"/>
      <c r="B25" s="45"/>
      <c r="C25" s="45"/>
      <c r="D25" s="45"/>
      <c r="E25" s="45"/>
      <c r="F25" s="45"/>
      <c r="G25" s="45"/>
      <c r="H25" s="46"/>
      <c r="I25" s="47"/>
      <c r="J25" s="7"/>
      <c r="K25" s="8"/>
      <c r="L25" s="12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ht="15" customHeight="1">
      <c r="A26" s="2"/>
      <c r="B26" s="69"/>
      <c r="C26" s="75"/>
      <c r="D26" s="76"/>
      <c r="E26" s="2"/>
      <c r="F26" s="2"/>
      <c r="G26" s="2"/>
      <c r="H26" s="2"/>
      <c r="I26" s="2"/>
      <c r="J26" s="77"/>
      <c r="K26" s="78"/>
      <c r="L26" s="12"/>
      <c r="M26" s="90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ht="15" customHeight="1">
      <c r="A27" s="2"/>
      <c r="B27" s="109" t="s">
        <v>32</v>
      </c>
      <c r="C27" s="109"/>
      <c r="D27" s="109"/>
      <c r="E27" s="2"/>
      <c r="F27" s="2"/>
      <c r="G27" s="2"/>
      <c r="H27" s="2"/>
      <c r="I27" s="2"/>
      <c r="J27" s="77"/>
      <c r="K27" s="3"/>
      <c r="L27" s="3"/>
      <c r="M27" s="90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ht="15" customHeight="1">
      <c r="A28" s="2"/>
      <c r="B28" s="1" t="s">
        <v>33</v>
      </c>
      <c r="C28" s="109" t="s">
        <v>34</v>
      </c>
      <c r="D28" s="109"/>
      <c r="E28" s="2" t="s">
        <v>56</v>
      </c>
      <c r="F28" s="79">
        <v>143.25399999999999</v>
      </c>
      <c r="G28" s="2"/>
      <c r="H28" s="70"/>
      <c r="I28" s="1"/>
      <c r="J28" s="77"/>
      <c r="K28" s="3"/>
      <c r="L28" s="3"/>
      <c r="M28" s="90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ht="15" customHeight="1">
      <c r="A29" s="2"/>
      <c r="B29" s="1">
        <v>50</v>
      </c>
      <c r="C29" s="80">
        <v>259</v>
      </c>
      <c r="D29" s="2"/>
      <c r="E29" s="2"/>
      <c r="F29" s="79">
        <v>648.66999999999996</v>
      </c>
      <c r="G29" s="2"/>
      <c r="H29" s="2"/>
      <c r="I29" s="2"/>
      <c r="J29" s="77"/>
      <c r="K29" s="3"/>
      <c r="L29" s="3"/>
      <c r="M29" s="90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ht="15" customHeight="1">
      <c r="A30" s="2"/>
      <c r="B30" s="1">
        <v>55</v>
      </c>
      <c r="C30" s="80">
        <v>273</v>
      </c>
      <c r="D30" s="80"/>
      <c r="E30" s="71"/>
      <c r="F30" s="79">
        <v>1125.8050000000001</v>
      </c>
      <c r="G30" s="71"/>
      <c r="H30" s="71"/>
      <c r="I30" s="2"/>
      <c r="J30" s="77"/>
      <c r="K30" s="3"/>
      <c r="L30" s="3"/>
      <c r="M30" s="9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ht="15" customHeight="1">
      <c r="A31" s="2"/>
      <c r="B31" s="1">
        <v>60</v>
      </c>
      <c r="C31" s="80">
        <v>289</v>
      </c>
      <c r="D31" s="80"/>
      <c r="E31" s="2"/>
      <c r="F31" s="79">
        <v>620.38900000000001</v>
      </c>
      <c r="G31" s="2"/>
      <c r="H31" s="2"/>
      <c r="I31" s="2"/>
      <c r="J31" s="77"/>
      <c r="K31" s="3"/>
      <c r="L31" s="3"/>
      <c r="M31" s="90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ht="15" customHeight="1">
      <c r="A32" s="2"/>
      <c r="B32" s="1">
        <v>65</v>
      </c>
      <c r="C32" s="80">
        <v>306</v>
      </c>
      <c r="D32" s="80"/>
      <c r="E32" s="2"/>
      <c r="F32" s="2"/>
      <c r="G32" s="2"/>
      <c r="H32" s="2"/>
      <c r="I32" s="2"/>
      <c r="J32" s="77"/>
      <c r="K32" s="3"/>
      <c r="L32" s="3"/>
      <c r="M32" s="9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ht="15" customHeight="1">
      <c r="A33" s="2"/>
      <c r="B33" s="1">
        <v>70</v>
      </c>
      <c r="C33" s="80">
        <v>325</v>
      </c>
      <c r="D33" s="80"/>
      <c r="E33" s="2" t="s">
        <v>36</v>
      </c>
      <c r="F33" s="81">
        <v>1.53</v>
      </c>
      <c r="G33" s="2"/>
      <c r="H33" s="2"/>
      <c r="I33" s="2"/>
      <c r="J33" s="77"/>
      <c r="K33" s="3"/>
      <c r="L33" s="3"/>
      <c r="M33" s="90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ht="15" customHeight="1">
      <c r="A34" s="80"/>
      <c r="B34" s="1">
        <v>75</v>
      </c>
      <c r="C34" s="80">
        <v>346</v>
      </c>
      <c r="D34" s="80"/>
      <c r="E34" s="73"/>
      <c r="F34" s="73"/>
      <c r="G34" s="72"/>
      <c r="H34" s="1"/>
      <c r="I34" s="2"/>
      <c r="J34" s="77"/>
      <c r="K34" s="3"/>
      <c r="L34" s="3"/>
      <c r="M34" s="90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ht="15" customHeight="1">
      <c r="A35" s="2"/>
      <c r="B35" s="1">
        <v>80</v>
      </c>
      <c r="C35" s="80">
        <v>369</v>
      </c>
      <c r="D35" s="80"/>
      <c r="E35" s="2" t="s">
        <v>37</v>
      </c>
      <c r="F35" s="2">
        <v>342.29919999999998</v>
      </c>
      <c r="G35" s="2"/>
      <c r="H35" s="2"/>
      <c r="I35" s="2"/>
      <c r="J35" s="77"/>
      <c r="K35" s="3"/>
      <c r="L35" s="3"/>
      <c r="M35" s="90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 ht="15" customHeight="1">
      <c r="A36" s="82"/>
      <c r="B36" s="1">
        <v>85</v>
      </c>
      <c r="C36" s="80">
        <v>394</v>
      </c>
      <c r="D36" s="80"/>
      <c r="E36" s="83"/>
      <c r="F36" s="2">
        <v>184.27520000000001</v>
      </c>
      <c r="G36" s="83"/>
      <c r="H36" s="83"/>
      <c r="I36" s="83"/>
      <c r="J36" s="77"/>
      <c r="K36" s="78"/>
      <c r="L36" s="78"/>
      <c r="M36" s="90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ht="15" customHeight="1">
      <c r="A37" s="2"/>
      <c r="B37" s="1">
        <v>90</v>
      </c>
      <c r="C37" s="80">
        <v>420</v>
      </c>
      <c r="D37" s="80"/>
      <c r="E37" s="2"/>
      <c r="F37" s="2">
        <v>0.78900000000000003</v>
      </c>
      <c r="G37" s="2"/>
      <c r="H37" s="2"/>
      <c r="I37" s="2"/>
      <c r="J37" s="77"/>
      <c r="K37" s="3"/>
      <c r="L37" s="3"/>
      <c r="M37" s="90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ht="15" customHeight="1">
      <c r="A38" s="2"/>
      <c r="B38" s="84"/>
      <c r="C38" s="84"/>
      <c r="D38" s="84"/>
      <c r="E38" s="2"/>
      <c r="F38" s="2">
        <v>1000</v>
      </c>
      <c r="G38" s="2"/>
      <c r="H38" s="2"/>
      <c r="I38" s="2"/>
      <c r="J38" s="77"/>
      <c r="K38" s="3"/>
      <c r="L38" s="3"/>
      <c r="M38" s="90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 ht="15" customHeight="1">
      <c r="A39" s="2"/>
      <c r="B39" s="85" t="s">
        <v>66</v>
      </c>
      <c r="C39" s="84"/>
      <c r="D39" s="84"/>
      <c r="E39" s="2"/>
      <c r="F39" s="2"/>
      <c r="G39" s="2"/>
      <c r="H39" s="2"/>
      <c r="I39" s="2"/>
      <c r="J39" s="77"/>
      <c r="K39" s="3"/>
      <c r="L39" s="3"/>
      <c r="M39" s="90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ht="15" customHeight="1">
      <c r="A40" s="2"/>
      <c r="B40" s="1" t="s">
        <v>57</v>
      </c>
      <c r="C40" s="81" t="s">
        <v>38</v>
      </c>
      <c r="D40" s="84"/>
      <c r="E40" s="2"/>
      <c r="F40" s="2"/>
      <c r="G40" s="2"/>
      <c r="H40" s="2"/>
      <c r="I40" s="2"/>
      <c r="J40" s="77"/>
      <c r="K40" s="3"/>
      <c r="L40" s="3"/>
      <c r="M40" s="90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ht="15" customHeight="1">
      <c r="A41" s="2"/>
      <c r="B41" s="1" t="s">
        <v>58</v>
      </c>
      <c r="C41" s="81" t="s">
        <v>39</v>
      </c>
      <c r="D41" s="84"/>
      <c r="E41" s="2"/>
      <c r="F41" s="2"/>
      <c r="G41" s="2"/>
      <c r="H41" s="2"/>
      <c r="I41" s="2"/>
      <c r="J41" s="77"/>
      <c r="K41" s="3"/>
      <c r="L41" s="3"/>
      <c r="M41" s="90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ht="15" customHeight="1">
      <c r="A42" s="2"/>
      <c r="B42" s="86">
        <v>0</v>
      </c>
      <c r="C42" s="74">
        <v>0</v>
      </c>
      <c r="D42" s="84"/>
      <c r="E42" s="2"/>
      <c r="F42" s="2"/>
      <c r="G42" s="2"/>
      <c r="H42" s="2"/>
      <c r="I42" s="2"/>
      <c r="J42" s="77"/>
      <c r="K42" s="3"/>
      <c r="L42" s="3"/>
      <c r="M42" s="90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ht="15" customHeight="1">
      <c r="A43" s="2"/>
      <c r="B43" s="86">
        <v>1</v>
      </c>
      <c r="C43" s="87">
        <v>2.5826624348937806</v>
      </c>
      <c r="D43" s="84"/>
      <c r="E43" s="2"/>
      <c r="F43" s="2"/>
      <c r="G43" s="2"/>
      <c r="H43" s="2"/>
      <c r="I43" s="2"/>
      <c r="J43" s="77"/>
      <c r="K43" s="3"/>
      <c r="L43" s="3"/>
      <c r="M43" s="90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ht="15" customHeight="1">
      <c r="A44" s="2"/>
      <c r="B44" s="86">
        <v>2</v>
      </c>
      <c r="C44" s="87">
        <v>5.166106730602614</v>
      </c>
      <c r="D44" s="84"/>
      <c r="E44" s="2"/>
      <c r="F44" s="2"/>
      <c r="G44" s="2"/>
      <c r="H44" s="2"/>
      <c r="I44" s="2"/>
      <c r="J44" s="77"/>
      <c r="K44" s="3"/>
      <c r="L44" s="3"/>
      <c r="M44" s="90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ht="15" customHeight="1">
      <c r="A45" s="2"/>
      <c r="B45" s="86">
        <v>3</v>
      </c>
      <c r="C45" s="87">
        <v>7.7503283994567305</v>
      </c>
      <c r="D45" s="84"/>
      <c r="E45" s="2"/>
      <c r="F45" s="2"/>
      <c r="G45" s="2"/>
      <c r="H45" s="2"/>
      <c r="I45" s="2"/>
      <c r="J45" s="77"/>
      <c r="K45" s="3"/>
      <c r="L45" s="3"/>
      <c r="M45" s="90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ht="15" customHeight="1">
      <c r="A46" s="2"/>
      <c r="B46" s="86">
        <v>4</v>
      </c>
      <c r="C46" s="87">
        <v>10.335322988170741</v>
      </c>
      <c r="D46" s="84"/>
      <c r="E46" s="2"/>
      <c r="F46" s="2"/>
      <c r="G46" s="2"/>
      <c r="H46" s="2"/>
      <c r="I46" s="2"/>
      <c r="J46" s="77"/>
      <c r="K46" s="3"/>
      <c r="L46" s="3"/>
      <c r="M46" s="90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ht="15" customHeight="1">
      <c r="A47" s="2"/>
      <c r="B47" s="86">
        <v>5</v>
      </c>
      <c r="C47" s="87">
        <v>12.921086077839082</v>
      </c>
      <c r="D47" s="84"/>
      <c r="E47" s="2"/>
      <c r="F47" s="2"/>
      <c r="G47" s="2"/>
      <c r="H47" s="2"/>
      <c r="I47" s="2"/>
      <c r="J47" s="77"/>
      <c r="K47" s="3"/>
      <c r="L47" s="3"/>
      <c r="M47" s="90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ht="15" customHeight="1">
      <c r="A48" s="2"/>
      <c r="B48" s="86">
        <v>6</v>
      </c>
      <c r="C48" s="87">
        <v>15.507613283933727</v>
      </c>
      <c r="D48" s="80"/>
      <c r="E48" s="2"/>
      <c r="F48" s="2"/>
      <c r="G48" s="2"/>
      <c r="H48" s="2"/>
      <c r="I48" s="2"/>
      <c r="J48" s="48"/>
      <c r="K48" s="3"/>
      <c r="L48" s="3"/>
      <c r="M48" s="90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ht="15" customHeight="1">
      <c r="A49" s="2"/>
      <c r="B49" s="86">
        <v>7</v>
      </c>
      <c r="C49" s="87">
        <v>18.094900256309877</v>
      </c>
      <c r="D49" s="2"/>
      <c r="E49" s="2"/>
      <c r="F49" s="2"/>
      <c r="G49" s="2"/>
      <c r="H49" s="2"/>
      <c r="I49" s="2"/>
      <c r="J49" s="4"/>
      <c r="K49" s="3"/>
      <c r="L49" s="3"/>
      <c r="M49" s="90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ht="15" customHeight="1">
      <c r="A50" s="2"/>
      <c r="B50" s="86">
        <v>8</v>
      </c>
      <c r="C50" s="87">
        <v>20.682942679206008</v>
      </c>
      <c r="D50" s="2"/>
      <c r="E50" s="2"/>
      <c r="F50" s="2"/>
      <c r="G50" s="2"/>
      <c r="H50" s="2"/>
      <c r="I50" s="2"/>
      <c r="J50" s="4"/>
      <c r="K50" s="3"/>
      <c r="L50" s="3"/>
      <c r="M50" s="90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ht="15" customHeight="1">
      <c r="A51" s="83"/>
      <c r="B51" s="86">
        <v>9</v>
      </c>
      <c r="C51" s="87">
        <v>23.271736271233507</v>
      </c>
      <c r="D51" s="83"/>
      <c r="E51" s="83"/>
      <c r="F51" s="83"/>
      <c r="G51" s="84"/>
      <c r="H51" s="84"/>
      <c r="I51" s="84"/>
      <c r="J51" s="78"/>
      <c r="K51" s="78"/>
      <c r="L51" s="78"/>
      <c r="M51" s="90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ht="15" customHeight="1">
      <c r="A52" s="88"/>
      <c r="B52" s="86">
        <v>10</v>
      </c>
      <c r="C52" s="87">
        <v>25.861276785399649</v>
      </c>
      <c r="D52" s="88"/>
      <c r="E52" s="88"/>
      <c r="F52" s="88"/>
      <c r="G52" s="88"/>
      <c r="H52" s="88"/>
      <c r="I52" s="88"/>
      <c r="J52" s="78"/>
      <c r="K52" s="78"/>
      <c r="L52" s="78"/>
      <c r="M52" s="90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ht="15" customHeight="1">
      <c r="A53" s="88"/>
      <c r="B53" s="86">
        <v>11</v>
      </c>
      <c r="C53" s="87">
        <v>28.451560009078896</v>
      </c>
      <c r="D53" s="88"/>
      <c r="E53" s="88"/>
      <c r="F53" s="88"/>
      <c r="G53" s="88"/>
      <c r="H53" s="88"/>
      <c r="I53" s="88"/>
      <c r="J53" s="78"/>
      <c r="K53" s="78"/>
      <c r="L53" s="78"/>
      <c r="M53" s="90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ht="15" customHeight="1">
      <c r="A54" s="88"/>
      <c r="B54" s="86">
        <v>12</v>
      </c>
      <c r="C54" s="87">
        <v>31.04258176402897</v>
      </c>
      <c r="D54" s="88"/>
      <c r="E54" s="88"/>
      <c r="F54" s="88"/>
      <c r="G54" s="88"/>
      <c r="H54" s="88"/>
      <c r="I54" s="88"/>
      <c r="J54" s="78"/>
      <c r="K54" s="78"/>
      <c r="L54" s="78"/>
      <c r="M54" s="90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ht="15" customHeight="1">
      <c r="A55" s="89"/>
      <c r="B55" s="86">
        <v>13</v>
      </c>
      <c r="C55" s="87">
        <v>33.634337906394272</v>
      </c>
      <c r="D55" s="84"/>
      <c r="E55" s="84"/>
      <c r="F55" s="84"/>
      <c r="G55" s="84"/>
      <c r="H55" s="84"/>
      <c r="I55" s="84"/>
      <c r="J55" s="78"/>
      <c r="K55" s="78"/>
      <c r="L55" s="78"/>
      <c r="M55" s="90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ht="15" customHeight="1">
      <c r="A56" s="89"/>
      <c r="B56" s="86">
        <v>14</v>
      </c>
      <c r="C56" s="87">
        <v>36.226824326696764</v>
      </c>
      <c r="D56" s="84"/>
      <c r="E56" s="84"/>
      <c r="F56" s="84"/>
      <c r="G56" s="84"/>
      <c r="H56" s="84"/>
      <c r="I56" s="84"/>
      <c r="J56" s="78"/>
      <c r="K56" s="78"/>
      <c r="L56" s="78"/>
      <c r="M56" s="90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32" ht="15" customHeight="1">
      <c r="A57" s="89"/>
      <c r="B57" s="86">
        <v>15</v>
      </c>
      <c r="C57" s="87">
        <v>38.820036949839313</v>
      </c>
      <c r="D57" s="84"/>
      <c r="E57" s="84"/>
      <c r="F57" s="84"/>
      <c r="G57" s="84"/>
      <c r="H57" s="84"/>
      <c r="I57" s="84"/>
      <c r="J57" s="78"/>
      <c r="K57" s="78"/>
      <c r="L57" s="78"/>
      <c r="M57" s="90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1:32" ht="15" customHeight="1">
      <c r="A58" s="89"/>
      <c r="B58" s="86">
        <v>16</v>
      </c>
      <c r="C58" s="87">
        <v>41.413971735101178</v>
      </c>
      <c r="D58" s="84"/>
      <c r="E58" s="84"/>
      <c r="F58" s="84"/>
      <c r="G58" s="84"/>
      <c r="H58" s="84"/>
      <c r="I58" s="84"/>
      <c r="J58" s="78"/>
      <c r="K58" s="78"/>
      <c r="L58" s="78"/>
      <c r="M58" s="90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1:32" ht="15" customHeight="1">
      <c r="A59" s="89"/>
      <c r="B59" s="86">
        <v>17</v>
      </c>
      <c r="C59" s="87">
        <v>44.008624676154078</v>
      </c>
      <c r="D59" s="84"/>
      <c r="E59" s="84"/>
      <c r="F59" s="84"/>
      <c r="G59" s="84"/>
      <c r="H59" s="84"/>
      <c r="I59" s="84"/>
      <c r="J59" s="78"/>
      <c r="K59" s="78"/>
      <c r="L59" s="78"/>
      <c r="M59" s="90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ht="15" customHeight="1">
      <c r="A60" s="89"/>
      <c r="B60" s="86">
        <v>18</v>
      </c>
      <c r="C60" s="87">
        <v>46.603991801040337</v>
      </c>
      <c r="D60" s="84"/>
      <c r="E60" s="84"/>
      <c r="F60" s="84"/>
      <c r="G60" s="84"/>
      <c r="H60" s="84"/>
      <c r="I60" s="84"/>
      <c r="J60" s="78"/>
      <c r="K60" s="78"/>
      <c r="L60" s="78"/>
      <c r="M60" s="90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32" ht="15" customHeight="1">
      <c r="A61" s="89"/>
      <c r="B61" s="86">
        <v>19</v>
      </c>
      <c r="C61" s="87">
        <v>49.200069172185508</v>
      </c>
      <c r="D61" s="84"/>
      <c r="E61" s="84"/>
      <c r="F61" s="84"/>
      <c r="G61" s="84"/>
      <c r="H61" s="84"/>
      <c r="I61" s="84"/>
      <c r="J61" s="78"/>
      <c r="K61" s="78"/>
      <c r="L61" s="78"/>
      <c r="M61" s="90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2" ht="15" customHeight="1">
      <c r="A62" s="89"/>
      <c r="B62" s="86">
        <v>20</v>
      </c>
      <c r="C62" s="87">
        <v>51.796852886400778</v>
      </c>
      <c r="D62" s="84"/>
      <c r="E62" s="84"/>
      <c r="F62" s="84"/>
      <c r="G62" s="84"/>
      <c r="H62" s="84"/>
      <c r="I62" s="84"/>
      <c r="J62" s="78"/>
      <c r="K62" s="78"/>
      <c r="L62" s="78"/>
      <c r="M62" s="90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2" ht="15" customHeight="1">
      <c r="A63" s="89"/>
      <c r="B63" s="86">
        <v>21</v>
      </c>
      <c r="C63" s="87">
        <v>54.394339074873628</v>
      </c>
      <c r="D63" s="84"/>
      <c r="E63" s="84"/>
      <c r="F63" s="84"/>
      <c r="G63" s="84"/>
      <c r="H63" s="84"/>
      <c r="I63" s="84"/>
      <c r="J63" s="78"/>
      <c r="K63" s="78"/>
      <c r="L63" s="78"/>
      <c r="M63" s="90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2" ht="15" customHeight="1">
      <c r="A64" s="89"/>
      <c r="B64" s="86">
        <v>22</v>
      </c>
      <c r="C64" s="87">
        <v>56.992523903172525</v>
      </c>
      <c r="D64" s="84"/>
      <c r="E64" s="84"/>
      <c r="F64" s="84"/>
      <c r="G64" s="84"/>
      <c r="H64" s="84"/>
      <c r="I64" s="84"/>
      <c r="J64" s="78"/>
      <c r="K64" s="78"/>
      <c r="L64" s="78"/>
      <c r="M64" s="90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ht="15" customHeight="1">
      <c r="A65" s="89"/>
      <c r="B65" s="86">
        <v>23</v>
      </c>
      <c r="C65" s="87">
        <v>59.591403571248016</v>
      </c>
      <c r="D65" s="84"/>
      <c r="E65" s="84"/>
      <c r="F65" s="84"/>
      <c r="G65" s="84"/>
      <c r="H65" s="84"/>
      <c r="I65" s="84"/>
      <c r="J65" s="78"/>
      <c r="K65" s="78"/>
      <c r="L65" s="78"/>
      <c r="M65" s="90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1:32" ht="15" customHeight="1">
      <c r="A66" s="89"/>
      <c r="B66" s="86">
        <v>24</v>
      </c>
      <c r="C66" s="87">
        <v>62.190974313432818</v>
      </c>
      <c r="D66" s="84"/>
      <c r="E66" s="84"/>
      <c r="F66" s="84"/>
      <c r="G66" s="84"/>
      <c r="H66" s="84"/>
      <c r="I66" s="84"/>
      <c r="J66" s="78"/>
      <c r="K66" s="78"/>
      <c r="L66" s="78"/>
      <c r="M66" s="90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</row>
    <row r="67" spans="1:32" ht="15" customHeight="1">
      <c r="A67" s="89"/>
      <c r="B67" s="86">
        <v>25</v>
      </c>
      <c r="C67" s="87">
        <v>64.791232398439405</v>
      </c>
      <c r="D67" s="84"/>
      <c r="E67" s="84"/>
      <c r="F67" s="84"/>
      <c r="G67" s="84"/>
      <c r="H67" s="84"/>
      <c r="I67" s="84"/>
      <c r="J67" s="78"/>
      <c r="K67" s="78"/>
      <c r="L67" s="78"/>
      <c r="M67" s="90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1:32" ht="15" customHeight="1">
      <c r="A68" s="89"/>
      <c r="B68" s="86">
        <v>26</v>
      </c>
      <c r="C68" s="87">
        <v>67.392174129362402</v>
      </c>
      <c r="D68" s="84"/>
      <c r="E68" s="84"/>
      <c r="F68" s="84"/>
      <c r="G68" s="84"/>
      <c r="H68" s="84"/>
      <c r="I68" s="84"/>
      <c r="J68" s="78"/>
      <c r="K68" s="78"/>
      <c r="L68" s="78"/>
      <c r="M68" s="90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</row>
    <row r="69" spans="1:32" ht="15" customHeight="1">
      <c r="A69" s="89"/>
      <c r="B69" s="86">
        <v>27</v>
      </c>
      <c r="C69" s="87">
        <v>69.993795843670384</v>
      </c>
      <c r="D69" s="84"/>
      <c r="E69" s="84"/>
      <c r="F69" s="84"/>
      <c r="G69" s="84"/>
      <c r="H69" s="84"/>
      <c r="I69" s="84"/>
      <c r="J69" s="78"/>
      <c r="K69" s="78"/>
      <c r="L69" s="78"/>
      <c r="M69" s="90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5" customHeight="1">
      <c r="A70" s="89"/>
      <c r="B70" s="86">
        <v>28</v>
      </c>
      <c r="C70" s="87">
        <v>72.596093913226909</v>
      </c>
      <c r="D70" s="84"/>
      <c r="E70" s="84"/>
      <c r="F70" s="84"/>
      <c r="G70" s="84"/>
      <c r="H70" s="84"/>
      <c r="I70" s="84"/>
      <c r="J70" s="78"/>
      <c r="K70" s="78"/>
      <c r="L70" s="78"/>
      <c r="M70" s="90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 ht="15" customHeight="1">
      <c r="A71" s="89"/>
      <c r="B71" s="86">
        <v>29</v>
      </c>
      <c r="C71" s="87">
        <v>75.199064744262429</v>
      </c>
      <c r="D71" s="84"/>
      <c r="E71" s="84"/>
      <c r="F71" s="84"/>
      <c r="G71" s="84"/>
      <c r="H71" s="84"/>
      <c r="I71" s="84"/>
      <c r="J71" s="78"/>
      <c r="K71" s="78"/>
      <c r="L71" s="78"/>
      <c r="M71" s="90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ht="15" customHeight="1">
      <c r="A72" s="89"/>
      <c r="B72" s="86">
        <v>30</v>
      </c>
      <c r="C72" s="87">
        <v>77.802704777399995</v>
      </c>
      <c r="D72" s="84"/>
      <c r="E72" s="84"/>
      <c r="F72" s="84"/>
      <c r="G72" s="84"/>
      <c r="H72" s="84"/>
      <c r="I72" s="84"/>
      <c r="J72" s="78"/>
      <c r="K72" s="78"/>
      <c r="L72" s="78"/>
      <c r="M72" s="90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2" ht="15" customHeight="1">
      <c r="A73" s="89"/>
      <c r="B73" s="86">
        <v>31</v>
      </c>
      <c r="C73" s="87">
        <v>80.407010487633542</v>
      </c>
      <c r="D73" s="84"/>
      <c r="E73" s="84"/>
      <c r="F73" s="84"/>
      <c r="G73" s="84"/>
      <c r="H73" s="84"/>
      <c r="I73" s="84"/>
      <c r="J73" s="78"/>
      <c r="K73" s="78"/>
      <c r="L73" s="78"/>
      <c r="M73" s="90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ht="15" customHeight="1">
      <c r="A74" s="89"/>
      <c r="B74" s="86">
        <v>32</v>
      </c>
      <c r="C74" s="87">
        <v>83.01197838434426</v>
      </c>
      <c r="D74" s="84"/>
      <c r="E74" s="84"/>
      <c r="F74" s="84"/>
      <c r="G74" s="84"/>
      <c r="H74" s="84"/>
      <c r="I74" s="84"/>
      <c r="J74" s="78"/>
      <c r="K74" s="78"/>
      <c r="L74" s="78"/>
      <c r="M74" s="90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</row>
    <row r="75" spans="1:32" ht="15" customHeight="1">
      <c r="A75" s="89"/>
      <c r="B75" s="86">
        <v>33</v>
      </c>
      <c r="C75" s="87">
        <v>85.617605011290067</v>
      </c>
      <c r="D75" s="84"/>
      <c r="E75" s="84"/>
      <c r="F75" s="84"/>
      <c r="G75" s="84"/>
      <c r="H75" s="84"/>
      <c r="I75" s="84"/>
      <c r="J75" s="78"/>
      <c r="K75" s="78"/>
      <c r="L75" s="78"/>
      <c r="M75" s="90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1:32" ht="15" customHeight="1">
      <c r="A76" s="89"/>
      <c r="B76" s="86">
        <v>34</v>
      </c>
      <c r="C76" s="87">
        <v>88.223886946614471</v>
      </c>
      <c r="D76" s="84"/>
      <c r="E76" s="84"/>
      <c r="F76" s="84"/>
      <c r="G76" s="84"/>
      <c r="H76" s="84"/>
      <c r="I76" s="84"/>
      <c r="J76" s="78"/>
      <c r="K76" s="78"/>
      <c r="L76" s="78"/>
      <c r="M76" s="90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</row>
    <row r="77" spans="1:32" ht="15" customHeight="1">
      <c r="A77" s="89"/>
      <c r="B77" s="86">
        <v>35</v>
      </c>
      <c r="C77" s="87">
        <v>90.830820802838375</v>
      </c>
      <c r="D77" s="84"/>
      <c r="E77" s="84"/>
      <c r="F77" s="84"/>
      <c r="G77" s="84"/>
      <c r="H77" s="84"/>
      <c r="I77" s="84"/>
      <c r="J77" s="78"/>
      <c r="K77" s="78"/>
      <c r="L77" s="78"/>
      <c r="M77" s="90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1:32" ht="15" customHeight="1">
      <c r="A78" s="89"/>
      <c r="B78" s="86">
        <v>36</v>
      </c>
      <c r="C78" s="87">
        <v>93.438403226866015</v>
      </c>
      <c r="D78" s="84"/>
      <c r="E78" s="84"/>
      <c r="F78" s="84"/>
      <c r="G78" s="84"/>
      <c r="H78" s="84"/>
      <c r="I78" s="84"/>
      <c r="J78" s="78"/>
      <c r="K78" s="78"/>
      <c r="L78" s="78"/>
      <c r="M78" s="90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</row>
    <row r="79" spans="1:32" ht="15" customHeight="1">
      <c r="A79" s="84"/>
      <c r="B79" s="86">
        <v>37</v>
      </c>
      <c r="C79" s="87">
        <v>96.046630899980201</v>
      </c>
      <c r="D79" s="84"/>
      <c r="E79" s="84"/>
      <c r="F79" s="84"/>
      <c r="G79" s="84"/>
      <c r="H79" s="84"/>
      <c r="I79" s="84"/>
      <c r="J79" s="78"/>
      <c r="K79" s="78"/>
      <c r="L79" s="78"/>
      <c r="M79" s="90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</row>
    <row r="80" spans="1:32" ht="15" customHeight="1">
      <c r="A80" s="84"/>
      <c r="B80" s="86">
        <v>38</v>
      </c>
      <c r="C80" s="87">
        <v>98.655500537847132</v>
      </c>
      <c r="D80" s="84"/>
      <c r="E80" s="84"/>
      <c r="F80" s="84"/>
      <c r="G80" s="84"/>
      <c r="H80" s="84"/>
      <c r="I80" s="84"/>
      <c r="J80" s="78"/>
      <c r="K80" s="78"/>
      <c r="L80" s="78"/>
      <c r="M80" s="90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</row>
    <row r="81" spans="1:32" ht="15" customHeight="1">
      <c r="A81" s="84"/>
      <c r="B81" s="86">
        <v>39</v>
      </c>
      <c r="C81" s="87">
        <v>101.2650088905115</v>
      </c>
      <c r="D81" s="84"/>
      <c r="E81" s="84"/>
      <c r="F81" s="84"/>
      <c r="G81" s="84"/>
      <c r="H81" s="84"/>
      <c r="I81" s="84"/>
      <c r="J81" s="78"/>
      <c r="K81" s="78"/>
      <c r="L81" s="78"/>
      <c r="M81" s="90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</row>
    <row r="82" spans="1:32" ht="15" customHeight="1">
      <c r="A82" s="84"/>
      <c r="B82" s="86">
        <v>40</v>
      </c>
      <c r="C82" s="87">
        <v>103.87515274240141</v>
      </c>
      <c r="D82" s="84"/>
      <c r="E82" s="84"/>
      <c r="F82" s="84"/>
      <c r="G82" s="84"/>
      <c r="H82" s="84"/>
      <c r="I82" s="84"/>
      <c r="J82" s="78"/>
      <c r="K82" s="78"/>
      <c r="L82" s="78"/>
      <c r="M82" s="90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</row>
    <row r="83" spans="1:32" ht="15" customHeight="1">
      <c r="A83" s="78"/>
      <c r="B83" s="86">
        <v>41</v>
      </c>
      <c r="C83" s="87">
        <v>106.48592891232352</v>
      </c>
      <c r="D83" s="78"/>
      <c r="E83" s="78"/>
      <c r="F83" s="78"/>
      <c r="G83" s="78"/>
      <c r="H83" s="78"/>
      <c r="I83" s="78"/>
      <c r="J83" s="78"/>
      <c r="K83" s="78"/>
      <c r="L83" s="78"/>
      <c r="M83" s="90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1:32" ht="15" customHeight="1">
      <c r="A84" s="78"/>
      <c r="B84" s="86">
        <v>42</v>
      </c>
      <c r="C84" s="87">
        <v>109.09733425347019</v>
      </c>
      <c r="D84" s="78"/>
      <c r="E84" s="78"/>
      <c r="F84" s="78"/>
      <c r="G84" s="78"/>
      <c r="H84" s="78"/>
      <c r="I84" s="78"/>
      <c r="J84" s="78"/>
      <c r="K84" s="78"/>
      <c r="L84" s="78"/>
      <c r="M84" s="90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</row>
    <row r="85" spans="1:32" ht="15" customHeight="1">
      <c r="A85" s="78"/>
      <c r="B85" s="86">
        <v>43</v>
      </c>
      <c r="C85" s="87">
        <v>111.70936565340645</v>
      </c>
      <c r="D85" s="78"/>
      <c r="E85" s="78"/>
      <c r="F85" s="78"/>
      <c r="G85" s="78"/>
      <c r="H85" s="78"/>
      <c r="I85" s="78"/>
      <c r="J85" s="78"/>
      <c r="K85" s="78"/>
      <c r="L85" s="78"/>
      <c r="M85" s="90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</row>
    <row r="86" spans="1:32" ht="15" customHeight="1">
      <c r="A86" s="90"/>
      <c r="B86" s="86">
        <v>44</v>
      </c>
      <c r="C86" s="87">
        <v>114.32202003408662</v>
      </c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</row>
    <row r="87" spans="1:32" ht="15" customHeight="1">
      <c r="A87" s="90"/>
      <c r="B87" s="86">
        <v>45</v>
      </c>
      <c r="C87" s="87">
        <v>116.9352943518376</v>
      </c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</row>
    <row r="88" spans="1:32" ht="15" customHeight="1">
      <c r="A88" s="90"/>
      <c r="B88" s="86">
        <v>46</v>
      </c>
      <c r="C88" s="87">
        <v>119.549185597378</v>
      </c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</row>
    <row r="89" spans="1:32" ht="15" customHeight="1">
      <c r="A89" s="90"/>
      <c r="B89" s="86">
        <v>47</v>
      </c>
      <c r="C89" s="87">
        <v>122.16369079580022</v>
      </c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1:32" ht="15" customHeight="1">
      <c r="A90" s="90"/>
      <c r="B90" s="86">
        <v>48</v>
      </c>
      <c r="C90" s="87">
        <v>124.77880700657768</v>
      </c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 ht="15" customHeight="1">
      <c r="A91" s="90"/>
      <c r="B91" s="86">
        <v>49</v>
      </c>
      <c r="C91" s="87">
        <v>127.39453132356466</v>
      </c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</row>
    <row r="92" spans="1:32" ht="15" customHeight="1">
      <c r="A92" s="90"/>
      <c r="B92" s="86">
        <v>50</v>
      </c>
      <c r="C92" s="87">
        <v>130.01086087500011</v>
      </c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1:32" ht="15" customHeight="1">
      <c r="A93" s="90"/>
      <c r="B93" s="86">
        <v>51</v>
      </c>
      <c r="C93" s="87">
        <v>132.62779282350022</v>
      </c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32" ht="15" customHeight="1">
      <c r="A94" s="90"/>
      <c r="B94" s="86">
        <v>52</v>
      </c>
      <c r="C94" s="87">
        <v>135.24532436606464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1:32" ht="15" customHeight="1">
      <c r="A95" s="90"/>
      <c r="B95" s="86">
        <v>53</v>
      </c>
      <c r="C95" s="87">
        <v>137.86345273407269</v>
      </c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</row>
    <row r="96" spans="1:32" ht="15" customHeight="1">
      <c r="A96" s="90"/>
      <c r="B96" s="86">
        <v>54</v>
      </c>
      <c r="C96" s="87">
        <v>140.48217519328358</v>
      </c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</row>
    <row r="97" spans="1:32" ht="15" customHeight="1">
      <c r="A97" s="90"/>
      <c r="B97" s="86">
        <v>55</v>
      </c>
      <c r="C97" s="87">
        <v>143.10148904383851</v>
      </c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</row>
    <row r="98" spans="1:32" ht="15" customHeight="1">
      <c r="A98" s="90"/>
      <c r="B98" s="86">
        <v>56</v>
      </c>
      <c r="C98" s="87">
        <v>145.72139162026218</v>
      </c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1:32" ht="15" customHeight="1">
      <c r="A99" s="90"/>
      <c r="B99" s="86">
        <v>57</v>
      </c>
      <c r="C99" s="87">
        <v>148.3418802914542</v>
      </c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</row>
    <row r="100" spans="1:32" ht="15" customHeight="1">
      <c r="A100" s="90"/>
      <c r="B100" s="86">
        <v>58</v>
      </c>
      <c r="C100" s="87">
        <v>150.96295246070113</v>
      </c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</row>
    <row r="101" spans="1:32" ht="15" customHeight="1">
      <c r="A101" s="90"/>
      <c r="B101" s="86">
        <v>59</v>
      </c>
      <c r="C101" s="87">
        <v>153.58460556566808</v>
      </c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  <row r="102" spans="1:32" ht="15" customHeight="1">
      <c r="A102" s="90"/>
      <c r="B102" s="86">
        <v>60</v>
      </c>
      <c r="C102" s="87">
        <v>156.20683707840121</v>
      </c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</row>
    <row r="103" spans="1:32" ht="15" customHeight="1">
      <c r="A103" s="90"/>
      <c r="B103" s="86">
        <v>61</v>
      </c>
      <c r="C103" s="87">
        <v>158.82964450532504</v>
      </c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</row>
    <row r="104" spans="1:32" ht="15" customHeight="1">
      <c r="A104" s="90"/>
      <c r="B104" s="86">
        <v>62</v>
      </c>
      <c r="C104" s="87">
        <v>161.45302538725252</v>
      </c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</row>
    <row r="105" spans="1:32" ht="15" customHeight="1">
      <c r="A105" s="90"/>
      <c r="B105" s="86">
        <v>63</v>
      </c>
      <c r="C105" s="87">
        <v>164.07697729937132</v>
      </c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</row>
    <row r="106" spans="1:32" ht="15" customHeight="1">
      <c r="A106" s="90"/>
      <c r="B106" s="86">
        <v>64</v>
      </c>
      <c r="C106" s="87">
        <v>166.70149785124906</v>
      </c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32" ht="15" customHeight="1">
      <c r="A107" s="90"/>
      <c r="B107" s="86">
        <v>65</v>
      </c>
      <c r="C107" s="87">
        <v>169.32658468683772</v>
      </c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32" ht="15" customHeight="1">
      <c r="A108" s="90"/>
      <c r="B108" s="86">
        <v>66</v>
      </c>
      <c r="C108" s="87">
        <v>171.95223548446924</v>
      </c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</row>
    <row r="109" spans="1:32" ht="15" customHeight="1">
      <c r="A109" s="90"/>
      <c r="B109" s="86">
        <v>67</v>
      </c>
      <c r="C109" s="87">
        <v>174.57844795685756</v>
      </c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ht="15" customHeight="1">
      <c r="A110" s="90"/>
      <c r="B110" s="86">
        <v>68</v>
      </c>
      <c r="C110" s="87">
        <v>177.20521985109653</v>
      </c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ht="15" customHeight="1">
      <c r="A111" s="90"/>
      <c r="B111" s="86">
        <v>69</v>
      </c>
      <c r="C111" s="87">
        <v>179.8325489486584</v>
      </c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spans="1:32" ht="15" customHeight="1">
      <c r="A112" s="90"/>
      <c r="B112" s="86">
        <v>70</v>
      </c>
      <c r="C112" s="87">
        <v>182.4604330654013</v>
      </c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ht="15" customHeight="1">
      <c r="A113" s="90"/>
      <c r="B113" s="86">
        <v>71</v>
      </c>
      <c r="C113" s="87">
        <v>185.08887005155944</v>
      </c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spans="1:32" ht="15" customHeight="1">
      <c r="A114" s="90"/>
      <c r="B114" s="86">
        <v>72</v>
      </c>
      <c r="C114" s="87">
        <v>187.71785779175534</v>
      </c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spans="1:32" ht="15" customHeight="1">
      <c r="A115" s="90"/>
      <c r="B115" s="86">
        <v>73</v>
      </c>
      <c r="C115" s="87">
        <v>190.34739420498261</v>
      </c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ht="15" customHeight="1">
      <c r="A116" s="90"/>
      <c r="B116" s="86">
        <v>74</v>
      </c>
      <c r="C116" s="87">
        <v>192.97747724462454</v>
      </c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ht="15" customHeight="1">
      <c r="A117" s="90"/>
      <c r="B117" s="86">
        <v>75</v>
      </c>
      <c r="C117" s="87">
        <v>195.6081048984403</v>
      </c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spans="1:32" ht="15" customHeight="1">
      <c r="A118" s="90"/>
      <c r="B118" s="86">
        <v>76</v>
      </c>
      <c r="C118" s="87">
        <v>198.23927518856897</v>
      </c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spans="1:32" ht="15" customHeight="1">
      <c r="A119" s="90"/>
      <c r="B119" s="86">
        <v>77</v>
      </c>
      <c r="C119" s="87">
        <v>200.87098617153535</v>
      </c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spans="1:32" ht="15" customHeight="1">
      <c r="A120" s="90"/>
      <c r="B120" s="86">
        <v>78</v>
      </c>
      <c r="C120" s="87">
        <v>203.5032359382453</v>
      </c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1:32" ht="15" customHeight="1">
      <c r="A121" s="90"/>
      <c r="B121" s="86">
        <v>79</v>
      </c>
      <c r="C121" s="87">
        <v>206.13602261397574</v>
      </c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spans="1:32" ht="15" customHeight="1">
      <c r="A122" s="90"/>
      <c r="B122" s="86">
        <v>80</v>
      </c>
      <c r="C122" s="87">
        <v>208.76934435840064</v>
      </c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spans="1:32" ht="15" customHeight="1">
      <c r="A123" s="90"/>
      <c r="B123" s="86">
        <v>81</v>
      </c>
      <c r="C123" s="87">
        <v>211.40319936555997</v>
      </c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spans="1:32" ht="15" customHeight="1">
      <c r="A124" s="90"/>
      <c r="B124" s="86">
        <v>82</v>
      </c>
      <c r="C124" s="87">
        <v>214.03758586388847</v>
      </c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5" customHeight="1">
      <c r="A125" s="90"/>
      <c r="B125" s="86">
        <v>83</v>
      </c>
      <c r="C125" s="87">
        <v>216.67250211618676</v>
      </c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spans="1:32" ht="15" customHeight="1">
      <c r="A126" s="90"/>
      <c r="B126" s="86">
        <v>84</v>
      </c>
      <c r="C126" s="87">
        <v>219.30794641964658</v>
      </c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spans="1:32" ht="15" customHeight="1">
      <c r="A127" s="90"/>
      <c r="B127" s="86">
        <v>85</v>
      </c>
      <c r="C127" s="87">
        <v>221.94391710583793</v>
      </c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spans="1:32" ht="15" customHeight="1">
      <c r="A128" s="90"/>
      <c r="B128" s="86">
        <v>86</v>
      </c>
      <c r="C128" s="87">
        <v>224.58041254071316</v>
      </c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spans="1:32" ht="15" customHeight="1">
      <c r="A129" s="90"/>
      <c r="B129" s="86">
        <v>87</v>
      </c>
      <c r="C129" s="87">
        <v>227.21743112460538</v>
      </c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spans="1:32" ht="15" customHeight="1">
      <c r="A130" s="90"/>
      <c r="B130" s="86">
        <v>88</v>
      </c>
      <c r="C130" s="87">
        <v>229.85497129222279</v>
      </c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spans="1:32" ht="15" customHeight="1">
      <c r="A131" s="90"/>
      <c r="B131" s="86">
        <v>89</v>
      </c>
      <c r="C131" s="87">
        <v>232.49303151266287</v>
      </c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1:32" ht="15" customHeight="1">
      <c r="A132" s="90"/>
      <c r="B132" s="86">
        <v>90</v>
      </c>
      <c r="C132" s="87">
        <v>235.13161028940186</v>
      </c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spans="1:32" ht="15" customHeight="1">
      <c r="A133" s="90"/>
      <c r="B133" s="86">
        <v>91</v>
      </c>
      <c r="C133" s="87">
        <v>237.77070616029181</v>
      </c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spans="1:32" ht="15" customHeight="1">
      <c r="A134" s="90"/>
      <c r="B134" s="86">
        <v>92</v>
      </c>
      <c r="C134" s="87">
        <v>240.41031769757456</v>
      </c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spans="1:32" ht="15" customHeight="1">
      <c r="A135" s="90"/>
      <c r="B135" s="86">
        <v>93</v>
      </c>
      <c r="C135" s="87">
        <v>243.05044350786281</v>
      </c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spans="1:32" ht="15" customHeight="1">
      <c r="A136" s="90"/>
      <c r="B136" s="86">
        <v>94</v>
      </c>
      <c r="C136" s="87">
        <v>245.69108223215667</v>
      </c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spans="1:32" ht="15" customHeight="1">
      <c r="A137" s="90"/>
      <c r="B137" s="86">
        <v>95</v>
      </c>
      <c r="C137" s="87">
        <v>248.33223254583942</v>
      </c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spans="1:32" ht="15" customHeight="1">
      <c r="A138" s="90"/>
      <c r="B138" s="86">
        <v>96</v>
      </c>
      <c r="C138" s="87">
        <v>250.97389315866809</v>
      </c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spans="1:32" ht="15" customHeight="1">
      <c r="A139" s="90"/>
      <c r="B139" s="86">
        <v>97</v>
      </c>
      <c r="C139" s="87">
        <v>253.61606281478416</v>
      </c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spans="1:32" ht="15" customHeight="1">
      <c r="A140" s="90"/>
      <c r="B140" s="86">
        <v>98</v>
      </c>
      <c r="C140" s="87">
        <v>256.25874029271284</v>
      </c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spans="1:32" ht="15" customHeight="1">
      <c r="A141" s="90"/>
      <c r="B141" s="86">
        <v>99</v>
      </c>
      <c r="C141" s="87">
        <v>258.90192440535748</v>
      </c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spans="1:32" ht="15" customHeight="1">
      <c r="A142" s="90"/>
      <c r="B142" s="86">
        <v>100</v>
      </c>
      <c r="C142" s="87">
        <v>261.54561400000023</v>
      </c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spans="1:32" ht="15" customHeight="1">
      <c r="A143" s="90"/>
      <c r="B143" s="86">
        <v>101</v>
      </c>
      <c r="C143" s="87">
        <v>264.18980795830896</v>
      </c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spans="1:32" ht="15" customHeight="1">
      <c r="A144" s="90"/>
      <c r="B144" s="86">
        <v>102</v>
      </c>
      <c r="C144" s="87">
        <v>266.8345051963301</v>
      </c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spans="1:32" ht="15" customHeight="1">
      <c r="A145" s="90"/>
      <c r="B145" s="86">
        <v>103</v>
      </c>
      <c r="C145" s="87">
        <v>269.47970466448845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spans="1:32" ht="15" customHeight="1">
      <c r="A146" s="90"/>
      <c r="B146" s="86">
        <v>104</v>
      </c>
      <c r="C146" s="87">
        <v>272.12540534759626</v>
      </c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spans="1:32" ht="15" customHeight="1">
      <c r="A147" s="90"/>
      <c r="B147" s="86">
        <v>105</v>
      </c>
      <c r="C147" s="87">
        <v>274.77160626483754</v>
      </c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spans="1:32" ht="15" customHeight="1">
      <c r="A148" s="90"/>
      <c r="B148" s="86">
        <v>106</v>
      </c>
      <c r="C148" s="87">
        <v>277.41830646978906</v>
      </c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spans="1:32" ht="15" customHeight="1">
      <c r="A149" s="90"/>
      <c r="B149" s="86">
        <v>107</v>
      </c>
      <c r="C149" s="87">
        <v>280.06550505039684</v>
      </c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spans="1:32" ht="15" customHeight="1">
      <c r="A150" s="90"/>
      <c r="B150" s="86">
        <v>108</v>
      </c>
      <c r="C150" s="87">
        <v>282.71320112899696</v>
      </c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spans="1:32" ht="15" customHeight="1">
      <c r="A151" s="90"/>
      <c r="B151" s="86">
        <v>109</v>
      </c>
      <c r="C151" s="87">
        <v>285.3613938623011</v>
      </c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spans="1:32" ht="15" customHeight="1">
      <c r="A152" s="90"/>
      <c r="B152" s="86">
        <v>110</v>
      </c>
      <c r="C152" s="87">
        <v>288.01008244140229</v>
      </c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spans="1:32" ht="15" customHeight="1">
      <c r="A153" s="90"/>
      <c r="B153" s="86">
        <v>111</v>
      </c>
      <c r="C153" s="87">
        <v>290.65926609177535</v>
      </c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spans="1:32" ht="15" customHeight="1">
      <c r="A154" s="90"/>
      <c r="B154" s="86">
        <v>112</v>
      </c>
      <c r="C154" s="87">
        <v>293.30894407327906</v>
      </c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spans="1:32" ht="15" customHeight="1">
      <c r="A155" s="90"/>
      <c r="B155" s="86">
        <v>113</v>
      </c>
      <c r="C155" s="87">
        <v>295.95911568014895</v>
      </c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spans="1:32" ht="15" customHeight="1">
      <c r="A156" s="90"/>
      <c r="B156" s="86">
        <v>114</v>
      </c>
      <c r="C156" s="87">
        <v>298.60978024100302</v>
      </c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spans="1:32" ht="15" customHeight="1">
      <c r="A157" s="90"/>
      <c r="B157" s="86">
        <v>115</v>
      </c>
      <c r="C157" s="87">
        <v>301.26093711883755</v>
      </c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spans="1:32" ht="15" customHeight="1">
      <c r="A158" s="90"/>
      <c r="B158" s="86">
        <v>116</v>
      </c>
      <c r="C158" s="87">
        <v>303.91258571103629</v>
      </c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spans="1:32" ht="15" customHeight="1">
      <c r="A159" s="90"/>
      <c r="B159" s="86">
        <v>117</v>
      </c>
      <c r="C159" s="87">
        <v>306.56472544936116</v>
      </c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spans="1:32" ht="15" customHeight="1">
      <c r="A160" s="90"/>
      <c r="B160" s="86">
        <v>118</v>
      </c>
      <c r="C160" s="87">
        <v>309.21735579995158</v>
      </c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spans="1:32" ht="15" customHeight="1">
      <c r="A161" s="90"/>
      <c r="B161" s="86">
        <v>119</v>
      </c>
      <c r="C161" s="87">
        <v>311.87047626332884</v>
      </c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spans="1:32" ht="15" customHeight="1">
      <c r="A162" s="90"/>
      <c r="B162" s="86">
        <v>120</v>
      </c>
      <c r="C162" s="87">
        <v>314.52408637440061</v>
      </c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spans="1:32" ht="15" customHeight="1">
      <c r="A163" s="90"/>
      <c r="B163" s="86">
        <v>121</v>
      </c>
      <c r="C163" s="87">
        <v>317.17818570244879</v>
      </c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spans="1:32" ht="15" customHeight="1">
      <c r="A164" s="90"/>
      <c r="B164" s="86">
        <v>122</v>
      </c>
      <c r="C164" s="87">
        <v>319.83277385113917</v>
      </c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spans="1:32" ht="15" customHeight="1">
      <c r="A165" s="90"/>
      <c r="B165" s="86">
        <v>123</v>
      </c>
      <c r="C165" s="87">
        <v>322.4878504585194</v>
      </c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1:32" ht="15" customHeight="1">
      <c r="A166" s="90"/>
      <c r="B166" s="86">
        <v>124</v>
      </c>
      <c r="C166" s="87">
        <v>325.14341519701594</v>
      </c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spans="1:32" ht="15" customHeight="1">
      <c r="A167" s="90"/>
      <c r="B167" s="86">
        <v>125</v>
      </c>
      <c r="C167" s="87">
        <v>327.79946777343969</v>
      </c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spans="1:32" ht="15" customHeight="1">
      <c r="A168" s="90"/>
      <c r="B168" s="86">
        <v>126</v>
      </c>
      <c r="C168" s="87">
        <v>330.45600792897619</v>
      </c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1:32" ht="15" customHeight="1">
      <c r="A169" s="90"/>
      <c r="B169" s="86">
        <v>127</v>
      </c>
      <c r="C169" s="87">
        <v>333.11303543919996</v>
      </c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1:32" ht="15" customHeight="1">
      <c r="A170" s="90"/>
      <c r="B170" s="86">
        <v>128</v>
      </c>
      <c r="C170" s="87">
        <v>335.77055011405952</v>
      </c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1:32" ht="15" customHeight="1">
      <c r="A171" s="90"/>
      <c r="B171" s="86">
        <v>129</v>
      </c>
      <c r="C171" s="87">
        <v>338.4285517978899</v>
      </c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1:32" ht="15" customHeight="1">
      <c r="A172" s="90"/>
      <c r="B172" s="86">
        <v>130</v>
      </c>
      <c r="C172" s="87">
        <v>341.08704036940304</v>
      </c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1:32" ht="15" customHeight="1">
      <c r="A173" s="90"/>
      <c r="B173" s="86">
        <v>131</v>
      </c>
      <c r="C173" s="87">
        <v>343.74601574169196</v>
      </c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1:32" ht="15" customHeight="1">
      <c r="A174" s="90"/>
      <c r="B174" s="86">
        <v>132</v>
      </c>
      <c r="C174" s="87">
        <v>346.40547786223055</v>
      </c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1:32" ht="15" customHeight="1">
      <c r="A175" s="90"/>
      <c r="B175" s="86">
        <v>133</v>
      </c>
      <c r="C175" s="87">
        <v>349.06542671288139</v>
      </c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1:32" ht="15" customHeight="1">
      <c r="A176" s="90"/>
      <c r="B176" s="86">
        <v>134</v>
      </c>
      <c r="C176" s="87">
        <v>351.72586230987775</v>
      </c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1:32" ht="15" customHeight="1">
      <c r="A177" s="90"/>
      <c r="B177" s="86">
        <v>135</v>
      </c>
      <c r="C177" s="87">
        <v>354.38678470383775</v>
      </c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1:32" ht="15" customHeight="1">
      <c r="A178" s="90"/>
      <c r="B178" s="86">
        <v>136</v>
      </c>
      <c r="C178" s="87">
        <v>357.04819397976036</v>
      </c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spans="1:32" ht="15" customHeight="1">
      <c r="A179" s="90"/>
      <c r="B179" s="86">
        <v>137</v>
      </c>
      <c r="C179" s="87">
        <v>359.71009025702824</v>
      </c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1:32" ht="15" customHeight="1">
      <c r="A180" s="90"/>
      <c r="B180" s="86">
        <v>138</v>
      </c>
      <c r="C180" s="87">
        <v>362.37247368939842</v>
      </c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1:32" ht="15" customHeight="1">
      <c r="A181" s="90"/>
      <c r="B181" s="86">
        <v>139</v>
      </c>
      <c r="C181" s="87">
        <v>365.0353444650155</v>
      </c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1:32" ht="15" customHeight="1">
      <c r="A182" s="90"/>
      <c r="B182" s="86">
        <v>140</v>
      </c>
      <c r="C182" s="87">
        <v>367.69870280639964</v>
      </c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spans="1:32" ht="15" customHeight="1">
      <c r="A183" s="90"/>
      <c r="B183" s="86">
        <v>141</v>
      </c>
      <c r="C183" s="87">
        <v>370.36254897046001</v>
      </c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spans="1:32" ht="15" customHeight="1">
      <c r="A184" s="90"/>
      <c r="B184" s="86">
        <v>142</v>
      </c>
      <c r="C184" s="87">
        <v>373.02688324847742</v>
      </c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spans="1:32" ht="15" customHeight="1">
      <c r="A185" s="90"/>
      <c r="B185" s="86">
        <v>143</v>
      </c>
      <c r="C185" s="87">
        <v>375.691705966119</v>
      </c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spans="1:32" ht="15" customHeight="1">
      <c r="A186" s="90"/>
      <c r="B186" s="86">
        <v>144</v>
      </c>
      <c r="C186" s="87">
        <v>378.35701748343007</v>
      </c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1:32" ht="15" customHeight="1">
      <c r="A187" s="90"/>
      <c r="B187" s="86">
        <v>145</v>
      </c>
      <c r="C187" s="87">
        <v>381.02281819483846</v>
      </c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spans="1:32" ht="15" customHeight="1">
      <c r="A188" s="90"/>
      <c r="B188" s="86">
        <v>146</v>
      </c>
      <c r="C188" s="87">
        <v>383.68910852915656</v>
      </c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spans="1:32" ht="15" customHeight="1">
      <c r="A189" s="90"/>
      <c r="B189" s="91">
        <v>147</v>
      </c>
      <c r="C189" s="87">
        <v>386.35588894957021</v>
      </c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spans="1:32" ht="15" customHeight="1">
      <c r="A190" s="90"/>
      <c r="B190" s="91">
        <v>148</v>
      </c>
      <c r="C190" s="87">
        <v>389.02315995365115</v>
      </c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spans="1:32" ht="15" customHeight="1">
      <c r="A191" s="90"/>
      <c r="B191" s="91">
        <v>149</v>
      </c>
      <c r="C191" s="87">
        <v>391.69092207335109</v>
      </c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spans="1:32" ht="15" customHeight="1">
      <c r="A192" s="90"/>
      <c r="B192" s="91">
        <v>150</v>
      </c>
      <c r="C192" s="87">
        <v>394.35917587499961</v>
      </c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spans="1:32" ht="15" customHeight="1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spans="1:32" ht="15" customHeight="1">
      <c r="A194" s="3" t="s">
        <v>2</v>
      </c>
      <c r="B194" s="90"/>
      <c r="C194" s="90"/>
      <c r="D194" s="90"/>
      <c r="E194" s="90"/>
      <c r="F194" s="90"/>
      <c r="G194" s="90"/>
      <c r="H194" s="90"/>
      <c r="I194" s="90"/>
      <c r="J194" s="90"/>
      <c r="K194" s="108" t="s">
        <v>50</v>
      </c>
      <c r="L194" s="108"/>
      <c r="M194" s="90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spans="1:32" ht="15" customHeight="1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</row>
    <row r="196" spans="1:32" ht="15" customHeight="1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</row>
    <row r="197" spans="1:32" ht="15" customHeight="1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</row>
    <row r="198" spans="1:32" ht="15" customHeight="1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</row>
    <row r="199" spans="1:32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</row>
    <row r="200" spans="1:32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</row>
    <row r="201" spans="1:32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</row>
    <row r="202" spans="1:32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</row>
    <row r="203" spans="1:32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</row>
    <row r="204" spans="1:32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</row>
    <row r="205" spans="1:32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</row>
    <row r="206" spans="1:32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</row>
    <row r="207" spans="1:32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</row>
    <row r="208" spans="1:32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</row>
    <row r="209" spans="1:13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</row>
    <row r="210" spans="1:13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</row>
    <row r="211" spans="1:13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</row>
    <row r="212" spans="1:13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</row>
    <row r="213" spans="1:13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</row>
    <row r="214" spans="1:13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</row>
    <row r="215" spans="1:13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</row>
    <row r="216" spans="1:13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</row>
    <row r="217" spans="1:13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</row>
    <row r="218" spans="1:13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</row>
    <row r="219" spans="1:13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</row>
    <row r="220" spans="1:13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</row>
    <row r="221" spans="1:13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</row>
    <row r="222" spans="1:13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</row>
    <row r="223" spans="1:13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</row>
    <row r="224" spans="1:13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</row>
    <row r="225" spans="1:13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</row>
    <row r="226" spans="1:13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</row>
  </sheetData>
  <sheetProtection password="D9AA" sheet="1" objects="1" scenarios="1"/>
  <mergeCells count="13">
    <mergeCell ref="K194:L194"/>
    <mergeCell ref="B27:D27"/>
    <mergeCell ref="C28:D28"/>
    <mergeCell ref="A1:I1"/>
    <mergeCell ref="H2:I2"/>
    <mergeCell ref="H3:I3"/>
    <mergeCell ref="B5:B6"/>
    <mergeCell ref="H6:I6"/>
    <mergeCell ref="F21:I21"/>
    <mergeCell ref="F22:I22"/>
    <mergeCell ref="F23:I23"/>
    <mergeCell ref="B7:D7"/>
    <mergeCell ref="F16:G16"/>
  </mergeCells>
  <dataValidations count="1">
    <dataValidation type="list" allowBlank="1" showInputMessage="1" showErrorMessage="1" sqref="B40:B41">
      <formula1>$E$2:$E$149</formula1>
    </dataValidation>
  </dataValidations>
  <hyperlinks>
    <hyperlink ref="B24" r:id="rId1" location="sgconversion "/>
    <hyperlink ref="F22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0"/>
  <sheetViews>
    <sheetView zoomScaleNormal="100" workbookViewId="0">
      <selection sqref="A1:U1"/>
    </sheetView>
  </sheetViews>
  <sheetFormatPr defaultColWidth="8.85546875" defaultRowHeight="12.75"/>
  <cols>
    <col min="1" max="16384" width="8.85546875" style="5"/>
  </cols>
  <sheetData>
    <row r="1" spans="1:21" ht="21" customHeight="1">
      <c r="A1" s="125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21" ht="21" customHeight="1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2"/>
      <c r="U2" s="62"/>
    </row>
    <row r="3" spans="1:21" ht="21" customHeight="1">
      <c r="A3" s="61" t="s">
        <v>48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2"/>
      <c r="U3" s="62"/>
    </row>
    <row r="4" spans="1:21" ht="21" customHeight="1">
      <c r="A4" s="61" t="s">
        <v>61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2"/>
      <c r="U4" s="62"/>
    </row>
    <row r="5" spans="1:21" ht="21" customHeight="1">
      <c r="A5" s="61" t="s">
        <v>62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2"/>
      <c r="U5" s="62"/>
    </row>
    <row r="6" spans="1:21" ht="21" customHeight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2"/>
      <c r="U6" s="62"/>
    </row>
    <row r="7" spans="1:21" ht="21" customHeight="1">
      <c r="A7" s="99" t="s">
        <v>46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2"/>
      <c r="U7" s="62"/>
    </row>
    <row r="8" spans="1:21" ht="21" customHeight="1">
      <c r="A8" s="61" t="s">
        <v>49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2"/>
      <c r="U8" s="62"/>
    </row>
    <row r="9" spans="1:21" ht="21" customHeight="1">
      <c r="A9" s="61" t="s">
        <v>67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2"/>
      <c r="U9" s="62"/>
    </row>
    <row r="10" spans="1:21" ht="21" customHeight="1">
      <c r="A10" s="61" t="s">
        <v>69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2"/>
      <c r="U10" s="62"/>
    </row>
    <row r="11" spans="1:21" ht="21" customHeight="1">
      <c r="A11" s="61" t="s">
        <v>70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2"/>
      <c r="U11" s="62"/>
    </row>
    <row r="12" spans="1:21" ht="21" customHeight="1">
      <c r="A12" s="61" t="s">
        <v>72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2"/>
      <c r="U12" s="62"/>
    </row>
    <row r="13" spans="1:21" ht="21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2"/>
      <c r="U13" s="62"/>
    </row>
    <row r="14" spans="1:21" ht="21" customHeight="1">
      <c r="A14" s="125" t="s">
        <v>63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</row>
    <row r="15" spans="1:21" ht="21" customHeight="1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2"/>
      <c r="U15" s="62"/>
    </row>
    <row r="16" spans="1:21" ht="21" customHeight="1">
      <c r="A16" s="63" t="s">
        <v>45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2"/>
      <c r="U16" s="62"/>
    </row>
    <row r="17" spans="1:21" ht="21" customHeight="1">
      <c r="A17" s="63" t="s">
        <v>64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2"/>
      <c r="U17" s="62"/>
    </row>
    <row r="18" spans="1:21" ht="21" customHeight="1">
      <c r="A18" s="63" t="s">
        <v>65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2"/>
      <c r="U18" s="62"/>
    </row>
    <row r="19" spans="1:21" ht="21" customHeight="1">
      <c r="A19" s="60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</row>
    <row r="20" spans="1:21" ht="21" customHeight="1">
      <c r="A20" s="100" t="s">
        <v>47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</row>
    <row r="21" spans="1:21" ht="21" customHeight="1">
      <c r="A21" s="101" t="s">
        <v>75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</row>
    <row r="22" spans="1:21" ht="21" customHeight="1">
      <c r="A22" s="101" t="s">
        <v>74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</row>
    <row r="23" spans="1:21" ht="21" customHeight="1">
      <c r="A23" s="101" t="s">
        <v>76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</row>
    <row r="24" spans="1:21" ht="21" customHeight="1">
      <c r="A24" s="101" t="s">
        <v>71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</row>
    <row r="25" spans="1:21" ht="21" customHeight="1">
      <c r="A25" s="101" t="s">
        <v>73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</row>
    <row r="26" spans="1:21" ht="21" customHeight="1">
      <c r="A26" s="63"/>
      <c r="B26" s="62"/>
      <c r="C26" s="62"/>
      <c r="D26" s="62"/>
      <c r="E26" s="62"/>
      <c r="F26" s="62"/>
      <c r="G26" s="62"/>
      <c r="H26" s="127"/>
      <c r="I26" s="127"/>
      <c r="J26" s="127"/>
      <c r="K26" s="127"/>
      <c r="L26" s="127"/>
      <c r="M26" s="62"/>
      <c r="N26" s="62"/>
      <c r="O26" s="62"/>
      <c r="P26" s="62"/>
      <c r="Q26" s="62"/>
      <c r="R26" s="62"/>
      <c r="S26" s="62"/>
      <c r="T26" s="62"/>
      <c r="U26" s="62"/>
    </row>
    <row r="27" spans="1:21" ht="21" customHeight="1">
      <c r="A27" s="63"/>
      <c r="B27" s="62"/>
      <c r="C27" s="62"/>
      <c r="D27" s="62"/>
      <c r="E27" s="62"/>
      <c r="F27" s="62"/>
      <c r="G27" s="62"/>
      <c r="H27" s="127" t="s">
        <v>52</v>
      </c>
      <c r="I27" s="127"/>
      <c r="J27" s="127"/>
      <c r="K27" s="127"/>
      <c r="L27" s="127"/>
      <c r="M27" s="62"/>
      <c r="N27" s="62"/>
      <c r="O27" s="62"/>
      <c r="P27" s="62"/>
      <c r="Q27" s="62"/>
      <c r="R27" s="62"/>
      <c r="S27" s="62"/>
      <c r="T27" s="62"/>
      <c r="U27" s="62"/>
    </row>
    <row r="28" spans="1:21" ht="21" customHeight="1">
      <c r="A28" s="63"/>
      <c r="B28" s="62"/>
      <c r="C28" s="62"/>
      <c r="D28" s="62"/>
      <c r="E28" s="62"/>
      <c r="F28" s="62"/>
      <c r="G28" s="62"/>
      <c r="H28" s="128" t="s">
        <v>3</v>
      </c>
      <c r="I28" s="128"/>
      <c r="J28" s="128"/>
      <c r="K28" s="128"/>
      <c r="L28" s="128"/>
      <c r="M28" s="62"/>
      <c r="N28" s="62"/>
      <c r="O28" s="62"/>
      <c r="P28" s="62"/>
      <c r="Q28" s="62"/>
      <c r="R28" s="62"/>
      <c r="S28" s="62"/>
      <c r="T28" s="62"/>
      <c r="U28" s="62"/>
    </row>
    <row r="29" spans="1:21" ht="21" customHeight="1">
      <c r="A29" s="60"/>
      <c r="B29" s="62"/>
      <c r="C29" s="62"/>
      <c r="D29" s="62"/>
      <c r="E29" s="62"/>
      <c r="F29" s="62"/>
      <c r="G29" s="62"/>
      <c r="H29" s="129" t="s">
        <v>53</v>
      </c>
      <c r="I29" s="129"/>
      <c r="J29" s="129"/>
      <c r="K29" s="129"/>
      <c r="L29" s="129"/>
      <c r="M29" s="62"/>
      <c r="N29" s="62"/>
      <c r="O29" s="62"/>
      <c r="P29" s="62"/>
      <c r="Q29" s="62"/>
      <c r="R29" s="62"/>
      <c r="S29" s="62"/>
      <c r="T29" s="62"/>
      <c r="U29" s="62"/>
    </row>
    <row r="30" spans="1:21" ht="21" customHeight="1">
      <c r="A30" s="66" t="s">
        <v>2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126" t="s">
        <v>51</v>
      </c>
      <c r="U30" s="126"/>
    </row>
  </sheetData>
  <sheetProtection password="D9AA" sheet="1" objects="1" scenarios="1"/>
  <mergeCells count="7">
    <mergeCell ref="A1:U1"/>
    <mergeCell ref="A14:U14"/>
    <mergeCell ref="T30:U30"/>
    <mergeCell ref="H26:L26"/>
    <mergeCell ref="H27:L27"/>
    <mergeCell ref="H28:L28"/>
    <mergeCell ref="H29:L29"/>
  </mergeCells>
  <hyperlinks>
    <hyperlink ref="H2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Sugar</vt:lpstr>
      <vt:lpstr>Manual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</dc:creator>
  <cp:lastModifiedBy>Walter</cp:lastModifiedBy>
  <cp:lastPrinted>2019-09-30T10:26:22Z</cp:lastPrinted>
  <dcterms:created xsi:type="dcterms:W3CDTF">2008-01-29T16:52:24Z</dcterms:created>
  <dcterms:modified xsi:type="dcterms:W3CDTF">2024-12-09T15:03:37Z</dcterms:modified>
</cp:coreProperties>
</file>