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0" yWindow="135" windowWidth="20100" windowHeight="9030"/>
  </bookViews>
  <sheets>
    <sheet name="LM324 LM339" sheetId="2" r:id="rId1"/>
  </sheets>
  <calcPr calcId="125725"/>
</workbook>
</file>

<file path=xl/calcChain.xml><?xml version="1.0" encoding="utf-8"?>
<calcChain xmlns="http://schemas.openxmlformats.org/spreadsheetml/2006/main">
  <c r="K53" i="2"/>
  <c r="L53"/>
  <c r="F73"/>
  <c r="G73"/>
  <c r="E73"/>
  <c r="D73"/>
  <c r="F72"/>
  <c r="E72"/>
  <c r="D72"/>
  <c r="F71"/>
  <c r="E71"/>
  <c r="D71"/>
  <c r="F70"/>
  <c r="E70"/>
  <c r="D70"/>
  <c r="F69"/>
  <c r="E69"/>
  <c r="D69"/>
  <c r="F68"/>
  <c r="E68"/>
  <c r="D68"/>
  <c r="F67"/>
  <c r="E67"/>
  <c r="D67"/>
  <c r="F66"/>
  <c r="E66"/>
  <c r="D66"/>
  <c r="G65"/>
  <c r="F65"/>
  <c r="E65"/>
  <c r="D65"/>
  <c r="F64"/>
  <c r="E64"/>
  <c r="D64"/>
  <c r="F63"/>
  <c r="E63"/>
  <c r="G63"/>
  <c r="D63"/>
  <c r="F59"/>
  <c r="E59"/>
  <c r="D59"/>
  <c r="F58"/>
  <c r="E58"/>
  <c r="G58"/>
  <c r="D58"/>
  <c r="F57"/>
  <c r="E57"/>
  <c r="D57"/>
  <c r="G56"/>
  <c r="F56"/>
  <c r="E56"/>
  <c r="D56"/>
  <c r="F55"/>
  <c r="E55"/>
  <c r="D55"/>
  <c r="F54"/>
  <c r="E54"/>
  <c r="D54"/>
  <c r="F53"/>
  <c r="E53"/>
  <c r="D53"/>
  <c r="F52"/>
  <c r="E52"/>
  <c r="D52"/>
  <c r="F51"/>
  <c r="E51"/>
  <c r="D51"/>
  <c r="F50"/>
  <c r="E50"/>
  <c r="D50"/>
  <c r="F49"/>
  <c r="E49"/>
  <c r="D49"/>
  <c r="F45"/>
  <c r="E45"/>
  <c r="F44"/>
  <c r="E44"/>
  <c r="F43"/>
  <c r="E43"/>
  <c r="F42"/>
  <c r="E42"/>
  <c r="F41"/>
  <c r="E41"/>
  <c r="F40"/>
  <c r="G40"/>
  <c r="E40"/>
  <c r="F39"/>
  <c r="E39"/>
  <c r="F38"/>
  <c r="E38"/>
  <c r="F37"/>
  <c r="E37"/>
  <c r="F36"/>
  <c r="E36"/>
  <c r="F35"/>
  <c r="E35"/>
  <c r="D45"/>
  <c r="D44"/>
  <c r="D43"/>
  <c r="D42"/>
  <c r="D41"/>
  <c r="D40"/>
  <c r="D39"/>
  <c r="D38"/>
  <c r="D37"/>
  <c r="D36"/>
  <c r="D35"/>
  <c r="E21"/>
  <c r="C21"/>
  <c r="D22"/>
  <c r="M50"/>
  <c r="A34"/>
  <c r="A48" s="1"/>
  <c r="A62" s="1"/>
  <c r="B21"/>
  <c r="A21"/>
  <c r="B22"/>
  <c r="A22"/>
  <c r="D21"/>
  <c r="D23"/>
  <c r="F21"/>
  <c r="G21"/>
  <c r="F9"/>
  <c r="F13"/>
  <c r="I9"/>
  <c r="F8"/>
  <c r="F11"/>
  <c r="I5"/>
  <c r="I7"/>
  <c r="G54"/>
  <c r="G52"/>
  <c r="G67"/>
  <c r="G36"/>
  <c r="G44"/>
  <c r="G37"/>
  <c r="G45"/>
  <c r="G71"/>
  <c r="G50"/>
  <c r="G57"/>
  <c r="G69"/>
  <c r="G72"/>
  <c r="G70"/>
  <c r="G68"/>
  <c r="G66"/>
  <c r="G64"/>
  <c r="G59"/>
  <c r="G49"/>
  <c r="G51"/>
  <c r="G53"/>
  <c r="G55"/>
  <c r="G35"/>
  <c r="G41"/>
  <c r="G43"/>
  <c r="G42"/>
  <c r="G39"/>
  <c r="G38"/>
  <c r="A23"/>
  <c r="F24"/>
  <c r="F14"/>
  <c r="O6"/>
  <c r="B23"/>
  <c r="F25"/>
  <c r="F29"/>
  <c r="J9"/>
  <c r="F27"/>
  <c r="J5"/>
  <c r="J7"/>
  <c r="F30"/>
  <c r="O8"/>
</calcChain>
</file>

<file path=xl/sharedStrings.xml><?xml version="1.0" encoding="utf-8"?>
<sst xmlns="http://schemas.openxmlformats.org/spreadsheetml/2006/main" count="109" uniqueCount="69">
  <si>
    <t>Adding Hysteresis to the plus input of a Comparator LM339/LM393</t>
  </si>
  <si>
    <t>K Ohm</t>
  </si>
  <si>
    <t>Calculating Reference Voltage Off</t>
  </si>
  <si>
    <t>Volt</t>
  </si>
  <si>
    <t>V Reference Off = (V+/(R1 combined + R2)) * R2</t>
  </si>
  <si>
    <t>V+</t>
  </si>
  <si>
    <t>Calculating Reference Voltage On</t>
  </si>
  <si>
    <t>V Reference On = (V+/(R1 + R2 combined)) * R2 Combined</t>
  </si>
  <si>
    <t>Hysteresis Shift Voltages = V Ref Off - V Ref On</t>
  </si>
  <si>
    <t>On</t>
  </si>
  <si>
    <t>Off</t>
  </si>
  <si>
    <t>Vin</t>
  </si>
  <si>
    <t>Time</t>
  </si>
  <si>
    <t>(Temp)</t>
  </si>
  <si>
    <t>0 Volt</t>
  </si>
  <si>
    <t>V+ (Volt)</t>
  </si>
  <si>
    <t>Shift</t>
  </si>
  <si>
    <t>dB</t>
  </si>
  <si>
    <t>Voff</t>
  </si>
  <si>
    <t>Von</t>
  </si>
  <si>
    <t>Gain in LM324</t>
  </si>
  <si>
    <t>Hys. Shift Volt</t>
  </si>
  <si>
    <t>Hys. Shift Temp</t>
  </si>
  <si>
    <t>Vout</t>
  </si>
  <si>
    <t>Temp top</t>
  </si>
  <si>
    <t>walter</t>
  </si>
  <si>
    <t>PO trimmer</t>
  </si>
  <si>
    <t>PO i %</t>
  </si>
  <si>
    <t>Vout (Pin1) as a function of Vin (Pin6) on LM339</t>
  </si>
  <si>
    <t>Turns off at rising temperature</t>
  </si>
  <si>
    <t>Turns on at falling temperature</t>
  </si>
  <si>
    <t>The heating element status</t>
  </si>
  <si>
    <t>Resistors in K Ohm</t>
  </si>
  <si>
    <t>PO trimmer actual value</t>
  </si>
  <si>
    <t>Also set PO trimmer - in the red cell - the same value as specified in L50</t>
  </si>
  <si>
    <t>Make a What-if analysis targeting: Enter cell K53 to value 10 by changing L51</t>
  </si>
  <si>
    <t>The result in % of setting PO trimmer can be seen in green cell M50</t>
  </si>
  <si>
    <t>The result of Ohm setting of PO trimmer can be seen in red cell L51</t>
  </si>
  <si>
    <t>Max °C</t>
  </si>
  <si>
    <t>Min °C</t>
  </si>
  <si>
    <t xml:space="preserve">www.walter-lystfisker.dk </t>
  </si>
  <si>
    <t>Values ​​in K Ohm</t>
  </si>
  <si>
    <t>Values in K Ohm</t>
  </si>
  <si>
    <t>with 3 resistors R8, R9 and R10 (only)</t>
  </si>
  <si>
    <t>R8</t>
  </si>
  <si>
    <t>R9</t>
  </si>
  <si>
    <t>P1</t>
  </si>
  <si>
    <t>R10</t>
  </si>
  <si>
    <t>P2</t>
  </si>
  <si>
    <t>R11</t>
  </si>
  <si>
    <t>P1 i %</t>
  </si>
  <si>
    <t>P2 i %</t>
  </si>
  <si>
    <t>R1 combined = 1/(1/R8+1/(R11+R10))</t>
  </si>
  <si>
    <t>R2 combined = 1/(1/R9+1/R10)</t>
  </si>
  <si>
    <t>V Reference Off = (V+/(R1 combined + R9)) * R9</t>
  </si>
  <si>
    <t>V Reference On = (V+/(R8 + R2 combined)) * R2 Combined</t>
  </si>
  <si>
    <t>with 3 resistors R8, R9, R10 and 2 potentiometer P1 and P2</t>
  </si>
  <si>
    <t>Table of temperature with P1 setting in % and P2 = 0%</t>
  </si>
  <si>
    <t>Table of temperature with P1 setting in % and P2 = 50%</t>
  </si>
  <si>
    <t>Table of temperature with P1 setting in % and P2 = 100%</t>
  </si>
  <si>
    <t>R8, R9, R10</t>
  </si>
  <si>
    <t>R8,R9,R10,P1,P2</t>
  </si>
  <si>
    <t>R4</t>
  </si>
  <si>
    <t>R3</t>
  </si>
  <si>
    <t>Av = (1+R4/(R3+PO)) =</t>
  </si>
  <si>
    <t>Insert the values ​​in the yellow cells (remember in K Ohm)</t>
  </si>
  <si>
    <t>Reg.No.1235</t>
  </si>
  <si>
    <r>
      <t xml:space="preserve">Udarbejdet af Jørgen Walter </t>
    </r>
    <r>
      <rPr>
        <b/>
        <sz val="11"/>
        <color indexed="8"/>
        <rFont val="Calibri"/>
        <family val="2"/>
      </rPr>
      <t>©</t>
    </r>
  </si>
  <si>
    <t>COPYRIGHT © 2014</t>
  </si>
</sst>
</file>

<file path=xl/styles.xml><?xml version="1.0" encoding="utf-8"?>
<styleSheet xmlns="http://schemas.openxmlformats.org/spreadsheetml/2006/main">
  <numFmts count="3">
    <numFmt numFmtId="164" formatCode="0.000"/>
    <numFmt numFmtId="165" formatCode="0.0"/>
    <numFmt numFmtId="166" formatCode="_ * #,##0.000_ ;_ * \-#,##0.000_ ;_ * &quot;-&quot;???_ ;_ @_ "/>
  </numFmts>
  <fonts count="15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rgb="FF222222"/>
      <name val="Arial"/>
      <family val="2"/>
    </font>
    <font>
      <sz val="11"/>
      <color theme="1"/>
      <name val="Arial"/>
      <family val="2"/>
    </font>
    <font>
      <sz val="11"/>
      <name val="Arial"/>
      <family val="2"/>
    </font>
    <font>
      <b/>
      <sz val="11"/>
      <color rgb="FFFF0000"/>
      <name val="Arial"/>
      <family val="2"/>
    </font>
    <font>
      <sz val="11"/>
      <color theme="0" tint="-4.9989318521683403E-2"/>
      <name val="Arial"/>
      <family val="2"/>
    </font>
    <font>
      <b/>
      <sz val="11"/>
      <color rgb="FF92D050"/>
      <name val="Arial"/>
      <family val="2"/>
    </font>
    <font>
      <b/>
      <sz val="11"/>
      <color rgb="FF0070C0"/>
      <name val="Arial"/>
      <family val="2"/>
    </font>
    <font>
      <u/>
      <sz val="11"/>
      <color theme="10"/>
      <name val="Calibri"/>
      <family val="2"/>
    </font>
    <font>
      <u/>
      <sz val="12"/>
      <color theme="10"/>
      <name val="Arial"/>
      <family val="2"/>
    </font>
    <font>
      <sz val="12"/>
      <color theme="1"/>
      <name val="Arial"/>
      <family val="2"/>
    </font>
    <font>
      <b/>
      <sz val="11"/>
      <color theme="1"/>
      <name val="Calibri"/>
      <family val="2"/>
      <scheme val="minor"/>
    </font>
    <font>
      <b/>
      <sz val="11"/>
      <color indexed="8"/>
      <name val="Calibri"/>
      <family val="2"/>
    </font>
    <font>
      <b/>
      <sz val="14"/>
      <color rgb="FFFF0000"/>
      <name val="Calibri"/>
      <family val="2"/>
      <scheme val="minor"/>
    </font>
  </fonts>
  <fills count="7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theme="0" tint="-4.9989318521683403E-2"/>
        <bgColor indexed="64"/>
      </patternFill>
    </fill>
  </fills>
  <borders count="56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/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 style="thin">
        <color indexed="64"/>
      </top>
      <bottom style="double">
        <color indexed="64"/>
      </bottom>
      <diagonal/>
    </border>
    <border>
      <left/>
      <right/>
      <top style="thin">
        <color indexed="64"/>
      </top>
      <bottom style="double">
        <color indexed="64"/>
      </bottom>
      <diagonal/>
    </border>
    <border>
      <left/>
      <right style="medium">
        <color indexed="64"/>
      </right>
      <top style="thin">
        <color indexed="64"/>
      </top>
      <bottom style="double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/>
      <bottom/>
      <diagonal/>
    </border>
    <border>
      <left/>
      <right/>
      <top/>
      <bottom style="thick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thick">
        <color indexed="64"/>
      </left>
      <right/>
      <top/>
      <bottom/>
      <diagonal/>
    </border>
    <border>
      <left style="thick">
        <color indexed="64"/>
      </left>
      <right/>
      <top/>
      <bottom style="thin">
        <color indexed="64"/>
      </bottom>
      <diagonal/>
    </border>
    <border>
      <left style="thick">
        <color indexed="64"/>
      </left>
      <right/>
      <top/>
      <bottom style="thick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ck">
        <color rgb="FF92D050"/>
      </bottom>
      <diagonal/>
    </border>
    <border>
      <left/>
      <right/>
      <top/>
      <bottom style="thick">
        <color rgb="FF92D050"/>
      </bottom>
      <diagonal/>
    </border>
    <border>
      <left style="thick">
        <color rgb="FF92D050"/>
      </left>
      <right/>
      <top style="thick">
        <color rgb="FF92D050"/>
      </top>
      <bottom/>
      <diagonal/>
    </border>
    <border>
      <left/>
      <right/>
      <top style="thick">
        <color rgb="FF92D050"/>
      </top>
      <bottom/>
      <diagonal/>
    </border>
    <border>
      <left style="thick">
        <color rgb="FF92D050"/>
      </left>
      <right/>
      <top/>
      <bottom/>
      <diagonal/>
    </border>
    <border>
      <left style="thick">
        <color rgb="FF92D050"/>
      </left>
      <right/>
      <top/>
      <bottom style="thick">
        <color rgb="FF92D050"/>
      </bottom>
      <diagonal/>
    </border>
    <border>
      <left style="thick">
        <color rgb="FF92D050"/>
      </left>
      <right/>
      <top/>
      <bottom style="thin">
        <color indexed="64"/>
      </bottom>
      <diagonal/>
    </border>
    <border>
      <left style="thick">
        <color rgb="FF92D050"/>
      </left>
      <right/>
      <top/>
      <bottom style="thick">
        <color indexed="64"/>
      </bottom>
      <diagonal/>
    </border>
    <border>
      <left style="thick">
        <color rgb="FF92D050"/>
      </left>
      <right style="thin">
        <color indexed="64"/>
      </right>
      <top/>
      <bottom/>
      <diagonal/>
    </border>
  </borders>
  <cellStyleXfs count="3">
    <xf numFmtId="0" fontId="0" fillId="0" borderId="0"/>
    <xf numFmtId="9" fontId="1" fillId="0" borderId="0" applyFont="0" applyFill="0" applyBorder="0" applyAlignment="0" applyProtection="0"/>
    <xf numFmtId="0" fontId="9" fillId="0" borderId="0" applyNumberFormat="0" applyFill="0" applyBorder="0" applyAlignment="0" applyProtection="0">
      <alignment vertical="top"/>
      <protection locked="0"/>
    </xf>
  </cellStyleXfs>
  <cellXfs count="149">
    <xf numFmtId="0" fontId="0" fillId="0" borderId="0" xfId="0"/>
    <xf numFmtId="0" fontId="3" fillId="6" borderId="33" xfId="0" applyFont="1" applyFill="1" applyBorder="1" applyAlignment="1" applyProtection="1">
      <alignment horizontal="center"/>
      <protection hidden="1"/>
    </xf>
    <xf numFmtId="0" fontId="3" fillId="6" borderId="33" xfId="0" applyFont="1" applyFill="1" applyBorder="1" applyAlignment="1" applyProtection="1">
      <protection hidden="1"/>
    </xf>
    <xf numFmtId="0" fontId="3" fillId="6" borderId="33" xfId="0" applyFont="1" applyFill="1" applyBorder="1" applyProtection="1">
      <protection hidden="1"/>
    </xf>
    <xf numFmtId="0" fontId="3" fillId="6" borderId="34" xfId="0" applyFont="1" applyFill="1" applyBorder="1" applyProtection="1">
      <protection hidden="1"/>
    </xf>
    <xf numFmtId="0" fontId="3" fillId="0" borderId="0" xfId="0" applyFont="1" applyProtection="1">
      <protection hidden="1"/>
    </xf>
    <xf numFmtId="0" fontId="3" fillId="6" borderId="0" xfId="0" applyFont="1" applyFill="1" applyBorder="1" applyAlignment="1" applyProtection="1">
      <alignment horizontal="center"/>
      <protection hidden="1"/>
    </xf>
    <xf numFmtId="0" fontId="3" fillId="6" borderId="0" xfId="0" applyFont="1" applyFill="1" applyBorder="1" applyAlignment="1" applyProtection="1">
      <protection hidden="1"/>
    </xf>
    <xf numFmtId="0" fontId="3" fillId="6" borderId="47" xfId="0" applyFont="1" applyFill="1" applyBorder="1" applyProtection="1">
      <protection hidden="1"/>
    </xf>
    <xf numFmtId="0" fontId="3" fillId="6" borderId="48" xfId="0" applyFont="1" applyFill="1" applyBorder="1" applyProtection="1">
      <protection hidden="1"/>
    </xf>
    <xf numFmtId="0" fontId="3" fillId="6" borderId="0" xfId="0" applyFont="1" applyFill="1" applyBorder="1" applyProtection="1">
      <protection hidden="1"/>
    </xf>
    <xf numFmtId="0" fontId="3" fillId="6" borderId="14" xfId="0" applyFont="1" applyFill="1" applyBorder="1" applyProtection="1">
      <protection hidden="1"/>
    </xf>
    <xf numFmtId="0" fontId="3" fillId="6" borderId="3" xfId="0" applyFont="1" applyFill="1" applyBorder="1" applyAlignment="1" applyProtection="1">
      <alignment horizontal="center"/>
      <protection hidden="1"/>
    </xf>
    <xf numFmtId="0" fontId="3" fillId="6" borderId="7" xfId="0" applyFont="1" applyFill="1" applyBorder="1" applyProtection="1">
      <protection hidden="1"/>
    </xf>
    <xf numFmtId="0" fontId="3" fillId="6" borderId="30" xfId="0" applyFont="1" applyFill="1" applyBorder="1" applyProtection="1">
      <protection hidden="1"/>
    </xf>
    <xf numFmtId="0" fontId="3" fillId="6" borderId="49" xfId="0" applyFont="1" applyFill="1" applyBorder="1" applyProtection="1">
      <protection hidden="1"/>
    </xf>
    <xf numFmtId="0" fontId="3" fillId="6" borderId="50" xfId="0" applyFont="1" applyFill="1" applyBorder="1" applyProtection="1">
      <protection hidden="1"/>
    </xf>
    <xf numFmtId="0" fontId="3" fillId="6" borderId="1" xfId="0" applyFont="1" applyFill="1" applyBorder="1" applyAlignment="1" applyProtection="1">
      <alignment horizontal="center"/>
      <protection hidden="1"/>
    </xf>
    <xf numFmtId="0" fontId="3" fillId="6" borderId="2" xfId="0" applyFont="1" applyFill="1" applyBorder="1" applyAlignment="1" applyProtection="1">
      <alignment horizontal="center"/>
      <protection hidden="1"/>
    </xf>
    <xf numFmtId="0" fontId="3" fillId="6" borderId="0" xfId="0" applyFont="1" applyFill="1" applyBorder="1" applyAlignment="1" applyProtection="1">
      <alignment horizontal="left" vertical="center"/>
      <protection hidden="1"/>
    </xf>
    <xf numFmtId="0" fontId="3" fillId="6" borderId="35" xfId="0" applyFont="1" applyFill="1" applyBorder="1" applyProtection="1">
      <protection hidden="1"/>
    </xf>
    <xf numFmtId="0" fontId="3" fillId="6" borderId="51" xfId="0" applyFont="1" applyFill="1" applyBorder="1" applyProtection="1">
      <protection hidden="1"/>
    </xf>
    <xf numFmtId="2" fontId="3" fillId="2" borderId="1" xfId="0" applyNumberFormat="1" applyFont="1" applyFill="1" applyBorder="1" applyAlignment="1" applyProtection="1">
      <alignment horizontal="center"/>
      <protection locked="0"/>
    </xf>
    <xf numFmtId="2" fontId="3" fillId="2" borderId="2" xfId="0" applyNumberFormat="1" applyFont="1" applyFill="1" applyBorder="1" applyAlignment="1" applyProtection="1">
      <alignment horizontal="center"/>
      <protection locked="0"/>
    </xf>
    <xf numFmtId="1" fontId="3" fillId="2" borderId="2" xfId="0" applyNumberFormat="1" applyFont="1" applyFill="1" applyBorder="1" applyAlignment="1" applyProtection="1">
      <alignment horizontal="center"/>
      <protection locked="0"/>
    </xf>
    <xf numFmtId="0" fontId="3" fillId="2" borderId="2" xfId="0" applyFont="1" applyFill="1" applyBorder="1" applyAlignment="1" applyProtection="1">
      <alignment horizontal="center"/>
      <protection locked="0"/>
    </xf>
    <xf numFmtId="2" fontId="3" fillId="2" borderId="3" xfId="0" applyNumberFormat="1" applyFont="1" applyFill="1" applyBorder="1" applyAlignment="1" applyProtection="1">
      <alignment horizontal="center"/>
      <protection locked="0"/>
    </xf>
    <xf numFmtId="2" fontId="3" fillId="6" borderId="4" xfId="0" applyNumberFormat="1" applyFont="1" applyFill="1" applyBorder="1" applyAlignment="1" applyProtection="1">
      <alignment horizontal="center"/>
      <protection hidden="1"/>
    </xf>
    <xf numFmtId="2" fontId="3" fillId="6" borderId="4" xfId="0" applyNumberFormat="1" applyFont="1" applyFill="1" applyBorder="1" applyAlignment="1" applyProtection="1">
      <alignment horizontal="center" vertical="center"/>
      <protection hidden="1"/>
    </xf>
    <xf numFmtId="0" fontId="3" fillId="6" borderId="35" xfId="0" applyFont="1" applyFill="1" applyBorder="1" applyAlignment="1" applyProtection="1">
      <protection hidden="1"/>
    </xf>
    <xf numFmtId="0" fontId="3" fillId="6" borderId="8" xfId="0" applyFont="1" applyFill="1" applyBorder="1" applyProtection="1">
      <protection hidden="1"/>
    </xf>
    <xf numFmtId="0" fontId="3" fillId="6" borderId="9" xfId="0" applyFont="1" applyFill="1" applyBorder="1" applyProtection="1">
      <protection hidden="1"/>
    </xf>
    <xf numFmtId="0" fontId="3" fillId="6" borderId="10" xfId="0" applyFont="1" applyFill="1" applyBorder="1" applyProtection="1">
      <protection hidden="1"/>
    </xf>
    <xf numFmtId="0" fontId="3" fillId="3" borderId="0" xfId="0" applyFont="1" applyFill="1" applyBorder="1" applyProtection="1">
      <protection hidden="1"/>
    </xf>
    <xf numFmtId="0" fontId="3" fillId="6" borderId="30" xfId="0" applyFont="1" applyFill="1" applyBorder="1" applyAlignment="1" applyProtection="1">
      <alignment horizontal="center" vertical="center"/>
      <protection hidden="1"/>
    </xf>
    <xf numFmtId="0" fontId="3" fillId="6" borderId="11" xfId="0" applyFont="1" applyFill="1" applyBorder="1" applyProtection="1">
      <protection hidden="1"/>
    </xf>
    <xf numFmtId="0" fontId="3" fillId="6" borderId="4" xfId="0" applyFont="1" applyFill="1" applyBorder="1" applyProtection="1">
      <protection hidden="1"/>
    </xf>
    <xf numFmtId="10" fontId="3" fillId="2" borderId="2" xfId="1" applyNumberFormat="1" applyFont="1" applyFill="1" applyBorder="1" applyAlignment="1" applyProtection="1">
      <alignment horizontal="center" vertical="center"/>
      <protection locked="0"/>
    </xf>
    <xf numFmtId="0" fontId="3" fillId="6" borderId="12" xfId="0" applyFont="1" applyFill="1" applyBorder="1" applyProtection="1">
      <protection hidden="1"/>
    </xf>
    <xf numFmtId="0" fontId="3" fillId="6" borderId="36" xfId="0" applyFont="1" applyFill="1" applyBorder="1" applyProtection="1">
      <protection hidden="1"/>
    </xf>
    <xf numFmtId="0" fontId="3" fillId="3" borderId="4" xfId="0" applyFont="1" applyFill="1" applyBorder="1" applyProtection="1">
      <protection hidden="1"/>
    </xf>
    <xf numFmtId="0" fontId="3" fillId="6" borderId="30" xfId="0" applyFont="1" applyFill="1" applyBorder="1" applyAlignment="1" applyProtection="1">
      <alignment horizontal="left" vertical="center"/>
      <protection hidden="1"/>
    </xf>
    <xf numFmtId="0" fontId="3" fillId="6" borderId="53" xfId="0" applyFont="1" applyFill="1" applyBorder="1" applyProtection="1">
      <protection hidden="1"/>
    </xf>
    <xf numFmtId="0" fontId="3" fillId="6" borderId="13" xfId="0" applyFont="1" applyFill="1" applyBorder="1" applyProtection="1">
      <protection hidden="1"/>
    </xf>
    <xf numFmtId="164" fontId="3" fillId="6" borderId="0" xfId="0" applyNumberFormat="1" applyFont="1" applyFill="1" applyBorder="1" applyProtection="1">
      <protection hidden="1"/>
    </xf>
    <xf numFmtId="2" fontId="3" fillId="6" borderId="0" xfId="0" applyNumberFormat="1" applyFont="1" applyFill="1" applyBorder="1" applyProtection="1">
      <protection hidden="1"/>
    </xf>
    <xf numFmtId="0" fontId="3" fillId="6" borderId="37" xfId="0" applyFont="1" applyFill="1" applyBorder="1" applyProtection="1">
      <protection hidden="1"/>
    </xf>
    <xf numFmtId="0" fontId="3" fillId="6" borderId="31" xfId="0" applyFont="1" applyFill="1" applyBorder="1" applyProtection="1">
      <protection hidden="1"/>
    </xf>
    <xf numFmtId="0" fontId="3" fillId="6" borderId="52" xfId="0" applyFont="1" applyFill="1" applyBorder="1" applyProtection="1">
      <protection hidden="1"/>
    </xf>
    <xf numFmtId="0" fontId="3" fillId="6" borderId="54" xfId="0" applyFont="1" applyFill="1" applyBorder="1" applyProtection="1">
      <protection hidden="1"/>
    </xf>
    <xf numFmtId="0" fontId="3" fillId="6" borderId="15" xfId="0" applyFont="1" applyFill="1" applyBorder="1" applyProtection="1">
      <protection hidden="1"/>
    </xf>
    <xf numFmtId="0" fontId="3" fillId="6" borderId="16" xfId="0" applyFont="1" applyFill="1" applyBorder="1" applyProtection="1">
      <protection hidden="1"/>
    </xf>
    <xf numFmtId="2" fontId="3" fillId="6" borderId="16" xfId="0" applyNumberFormat="1" applyFont="1" applyFill="1" applyBorder="1" applyProtection="1">
      <protection hidden="1"/>
    </xf>
    <xf numFmtId="0" fontId="3" fillId="6" borderId="17" xfId="0" applyFont="1" applyFill="1" applyBorder="1" applyProtection="1">
      <protection hidden="1"/>
    </xf>
    <xf numFmtId="0" fontId="3" fillId="6" borderId="18" xfId="0" applyFont="1" applyFill="1" applyBorder="1" applyProtection="1">
      <protection hidden="1"/>
    </xf>
    <xf numFmtId="0" fontId="3" fillId="6" borderId="19" xfId="0" applyFont="1" applyFill="1" applyBorder="1" applyProtection="1">
      <protection hidden="1"/>
    </xf>
    <xf numFmtId="0" fontId="3" fillId="6" borderId="20" xfId="0" applyFont="1" applyFill="1" applyBorder="1" applyProtection="1">
      <protection hidden="1"/>
    </xf>
    <xf numFmtId="0" fontId="3" fillId="6" borderId="21" xfId="0" applyFont="1" applyFill="1" applyBorder="1" applyProtection="1">
      <protection hidden="1"/>
    </xf>
    <xf numFmtId="0" fontId="3" fillId="6" borderId="13" xfId="0" applyFont="1" applyFill="1" applyBorder="1" applyAlignment="1" applyProtection="1">
      <protection hidden="1"/>
    </xf>
    <xf numFmtId="0" fontId="3" fillId="6" borderId="0" xfId="0" applyFont="1" applyFill="1" applyBorder="1" applyAlignment="1" applyProtection="1">
      <alignment horizontal="right"/>
      <protection hidden="1"/>
    </xf>
    <xf numFmtId="0" fontId="5" fillId="6" borderId="1" xfId="0" applyFont="1" applyFill="1" applyBorder="1" applyAlignment="1" applyProtection="1">
      <alignment horizontal="center"/>
      <protection hidden="1"/>
    </xf>
    <xf numFmtId="0" fontId="5" fillId="6" borderId="2" xfId="0" applyFont="1" applyFill="1" applyBorder="1" applyAlignment="1" applyProtection="1">
      <alignment horizontal="center"/>
      <protection hidden="1"/>
    </xf>
    <xf numFmtId="2" fontId="3" fillId="6" borderId="1" xfId="0" applyNumberFormat="1" applyFont="1" applyFill="1" applyBorder="1" applyAlignment="1" applyProtection="1">
      <alignment horizontal="center"/>
      <protection hidden="1"/>
    </xf>
    <xf numFmtId="2" fontId="3" fillId="6" borderId="2" xfId="0" applyNumberFormat="1" applyFont="1" applyFill="1" applyBorder="1" applyAlignment="1" applyProtection="1">
      <alignment horizontal="center"/>
      <protection hidden="1"/>
    </xf>
    <xf numFmtId="2" fontId="3" fillId="6" borderId="2" xfId="0" applyNumberFormat="1" applyFont="1" applyFill="1" applyBorder="1" applyAlignment="1" applyProtection="1">
      <alignment horizontal="center" vertical="center"/>
      <protection hidden="1"/>
    </xf>
    <xf numFmtId="2" fontId="3" fillId="6" borderId="3" xfId="0" applyNumberFormat="1" applyFont="1" applyFill="1" applyBorder="1" applyAlignment="1" applyProtection="1">
      <alignment horizontal="center" vertical="center"/>
      <protection hidden="1"/>
    </xf>
    <xf numFmtId="0" fontId="3" fillId="0" borderId="0" xfId="0" applyFont="1" applyBorder="1" applyProtection="1">
      <protection hidden="1"/>
    </xf>
    <xf numFmtId="2" fontId="3" fillId="6" borderId="22" xfId="0" applyNumberFormat="1" applyFont="1" applyFill="1" applyBorder="1" applyAlignment="1" applyProtection="1">
      <alignment horizontal="center"/>
      <protection hidden="1"/>
    </xf>
    <xf numFmtId="2" fontId="3" fillId="6" borderId="23" xfId="0" applyNumberFormat="1" applyFont="1" applyFill="1" applyBorder="1" applyAlignment="1" applyProtection="1">
      <alignment horizontal="center"/>
      <protection hidden="1"/>
    </xf>
    <xf numFmtId="2" fontId="3" fillId="6" borderId="24" xfId="0" applyNumberFormat="1" applyFont="1" applyFill="1" applyBorder="1" applyAlignment="1" applyProtection="1">
      <alignment horizontal="center" vertical="center"/>
      <protection hidden="1"/>
    </xf>
    <xf numFmtId="2" fontId="3" fillId="6" borderId="25" xfId="0" applyNumberFormat="1" applyFont="1" applyFill="1" applyBorder="1" applyAlignment="1" applyProtection="1">
      <alignment horizontal="center" vertical="center"/>
      <protection hidden="1"/>
    </xf>
    <xf numFmtId="2" fontId="5" fillId="6" borderId="1" xfId="0" applyNumberFormat="1" applyFont="1" applyFill="1" applyBorder="1" applyAlignment="1" applyProtection="1">
      <alignment horizontal="center"/>
      <protection hidden="1"/>
    </xf>
    <xf numFmtId="2" fontId="5" fillId="6" borderId="2" xfId="0" applyNumberFormat="1" applyFont="1" applyFill="1" applyBorder="1" applyAlignment="1" applyProtection="1">
      <alignment horizontal="center"/>
      <protection hidden="1"/>
    </xf>
    <xf numFmtId="2" fontId="5" fillId="6" borderId="2" xfId="0" applyNumberFormat="1" applyFont="1" applyFill="1" applyBorder="1" applyAlignment="1" applyProtection="1">
      <alignment horizontal="center" vertical="center"/>
      <protection hidden="1"/>
    </xf>
    <xf numFmtId="2" fontId="3" fillId="6" borderId="23" xfId="0" applyNumberFormat="1" applyFont="1" applyFill="1" applyBorder="1" applyAlignment="1" applyProtection="1">
      <alignment horizontal="center" vertical="center"/>
      <protection hidden="1"/>
    </xf>
    <xf numFmtId="2" fontId="3" fillId="6" borderId="26" xfId="0" applyNumberFormat="1" applyFont="1" applyFill="1" applyBorder="1" applyAlignment="1" applyProtection="1">
      <alignment horizontal="center" vertical="center"/>
      <protection hidden="1"/>
    </xf>
    <xf numFmtId="2" fontId="3" fillId="6" borderId="0" xfId="0" applyNumberFormat="1" applyFont="1" applyFill="1" applyBorder="1" applyAlignment="1" applyProtection="1">
      <alignment horizontal="center" vertical="center"/>
      <protection hidden="1"/>
    </xf>
    <xf numFmtId="9" fontId="3" fillId="6" borderId="1" xfId="0" applyNumberFormat="1" applyFont="1" applyFill="1" applyBorder="1" applyAlignment="1" applyProtection="1">
      <alignment horizontal="center"/>
      <protection hidden="1"/>
    </xf>
    <xf numFmtId="1" fontId="3" fillId="6" borderId="2" xfId="0" applyNumberFormat="1" applyFont="1" applyFill="1" applyBorder="1" applyAlignment="1" applyProtection="1">
      <alignment horizontal="center"/>
      <protection hidden="1"/>
    </xf>
    <xf numFmtId="1" fontId="3" fillId="6" borderId="3" xfId="0" applyNumberFormat="1" applyFont="1" applyFill="1" applyBorder="1" applyAlignment="1" applyProtection="1">
      <alignment horizontal="center"/>
      <protection hidden="1"/>
    </xf>
    <xf numFmtId="9" fontId="4" fillId="4" borderId="1" xfId="0" applyNumberFormat="1" applyFont="1" applyFill="1" applyBorder="1" applyAlignment="1" applyProtection="1">
      <alignment horizontal="center"/>
      <protection hidden="1"/>
    </xf>
    <xf numFmtId="2" fontId="4" fillId="4" borderId="2" xfId="0" applyNumberFormat="1" applyFont="1" applyFill="1" applyBorder="1" applyAlignment="1" applyProtection="1">
      <alignment horizontal="center"/>
      <protection hidden="1"/>
    </xf>
    <xf numFmtId="1" fontId="4" fillId="4" borderId="2" xfId="0" applyNumberFormat="1" applyFont="1" applyFill="1" applyBorder="1" applyAlignment="1" applyProtection="1">
      <alignment horizontal="center"/>
      <protection hidden="1"/>
    </xf>
    <xf numFmtId="1" fontId="4" fillId="4" borderId="3" xfId="0" applyNumberFormat="1" applyFont="1" applyFill="1" applyBorder="1" applyAlignment="1" applyProtection="1">
      <alignment horizontal="center"/>
      <protection hidden="1"/>
    </xf>
    <xf numFmtId="9" fontId="3" fillId="6" borderId="27" xfId="0" applyNumberFormat="1" applyFont="1" applyFill="1" applyBorder="1" applyAlignment="1" applyProtection="1">
      <alignment horizontal="center"/>
      <protection hidden="1"/>
    </xf>
    <xf numFmtId="2" fontId="3" fillId="6" borderId="28" xfId="0" applyNumberFormat="1" applyFont="1" applyFill="1" applyBorder="1" applyAlignment="1" applyProtection="1">
      <alignment horizontal="center"/>
      <protection hidden="1"/>
    </xf>
    <xf numFmtId="1" fontId="3" fillId="6" borderId="28" xfId="0" applyNumberFormat="1" applyFont="1" applyFill="1" applyBorder="1" applyAlignment="1" applyProtection="1">
      <alignment horizontal="center"/>
      <protection hidden="1"/>
    </xf>
    <xf numFmtId="1" fontId="3" fillId="6" borderId="29" xfId="0" applyNumberFormat="1" applyFont="1" applyFill="1" applyBorder="1" applyAlignment="1" applyProtection="1">
      <alignment horizontal="center"/>
      <protection hidden="1"/>
    </xf>
    <xf numFmtId="165" fontId="3" fillId="6" borderId="0" xfId="0" applyNumberFormat="1" applyFont="1" applyFill="1" applyBorder="1" applyAlignment="1" applyProtection="1">
      <alignment horizontal="center"/>
      <protection hidden="1"/>
    </xf>
    <xf numFmtId="0" fontId="3" fillId="2" borderId="5" xfId="0" applyFont="1" applyFill="1" applyBorder="1" applyAlignment="1" applyProtection="1">
      <alignment horizontal="center"/>
      <protection locked="0"/>
    </xf>
    <xf numFmtId="164" fontId="3" fillId="2" borderId="2" xfId="0" applyNumberFormat="1" applyFont="1" applyFill="1" applyBorder="1" applyAlignment="1" applyProtection="1">
      <alignment horizontal="center"/>
      <protection locked="0"/>
    </xf>
    <xf numFmtId="10" fontId="3" fillId="4" borderId="3" xfId="1" applyNumberFormat="1" applyFont="1" applyFill="1" applyBorder="1" applyAlignment="1" applyProtection="1">
      <alignment horizontal="center"/>
      <protection hidden="1"/>
    </xf>
    <xf numFmtId="164" fontId="3" fillId="5" borderId="6" xfId="0" applyNumberFormat="1" applyFont="1" applyFill="1" applyBorder="1" applyAlignment="1" applyProtection="1">
      <alignment horizontal="center"/>
      <protection locked="0"/>
    </xf>
    <xf numFmtId="0" fontId="3" fillId="6" borderId="29" xfId="0" applyFont="1" applyFill="1" applyBorder="1" applyAlignment="1" applyProtection="1">
      <alignment horizontal="center"/>
      <protection hidden="1"/>
    </xf>
    <xf numFmtId="0" fontId="3" fillId="6" borderId="32" xfId="0" applyFont="1" applyFill="1" applyBorder="1" applyProtection="1">
      <protection hidden="1"/>
    </xf>
    <xf numFmtId="2" fontId="4" fillId="6" borderId="0" xfId="0" applyNumberFormat="1" applyFont="1" applyFill="1" applyBorder="1" applyAlignment="1" applyProtection="1">
      <alignment horizontal="center"/>
      <protection hidden="1"/>
    </xf>
    <xf numFmtId="2" fontId="3" fillId="6" borderId="0" xfId="0" applyNumberFormat="1" applyFont="1" applyFill="1" applyBorder="1" applyAlignment="1" applyProtection="1">
      <alignment horizontal="center"/>
      <protection hidden="1"/>
    </xf>
    <xf numFmtId="0" fontId="3" fillId="6" borderId="14" xfId="0" applyFont="1" applyFill="1" applyBorder="1" applyAlignment="1" applyProtection="1">
      <alignment horizontal="center"/>
      <protection hidden="1"/>
    </xf>
    <xf numFmtId="0" fontId="6" fillId="6" borderId="21" xfId="0" applyFont="1" applyFill="1" applyBorder="1" applyProtection="1">
      <protection hidden="1"/>
    </xf>
    <xf numFmtId="0" fontId="7" fillId="6" borderId="48" xfId="0" applyFont="1" applyFill="1" applyBorder="1" applyAlignment="1" applyProtection="1">
      <alignment horizontal="center"/>
      <protection hidden="1"/>
    </xf>
    <xf numFmtId="0" fontId="8" fillId="6" borderId="35" xfId="0" applyFont="1" applyFill="1" applyBorder="1" applyAlignment="1" applyProtection="1">
      <alignment horizontal="right"/>
      <protection hidden="1"/>
    </xf>
    <xf numFmtId="0" fontId="6" fillId="6" borderId="19" xfId="0" applyFont="1" applyFill="1" applyBorder="1" applyProtection="1">
      <protection hidden="1"/>
    </xf>
    <xf numFmtId="0" fontId="6" fillId="6" borderId="20" xfId="0" applyFont="1" applyFill="1" applyBorder="1" applyProtection="1">
      <protection locked="0"/>
    </xf>
    <xf numFmtId="0" fontId="10" fillId="6" borderId="0" xfId="2" applyFont="1" applyFill="1" applyBorder="1" applyAlignment="1" applyProtection="1">
      <protection hidden="1"/>
    </xf>
    <xf numFmtId="0" fontId="11" fillId="6" borderId="0" xfId="0" applyFont="1" applyFill="1" applyBorder="1" applyAlignment="1" applyProtection="1">
      <protection hidden="1"/>
    </xf>
    <xf numFmtId="0" fontId="2" fillId="6" borderId="0" xfId="0" applyFont="1" applyFill="1" applyAlignment="1"/>
    <xf numFmtId="0" fontId="3" fillId="6" borderId="0" xfId="0" applyFont="1" applyFill="1" applyProtection="1">
      <protection hidden="1"/>
    </xf>
    <xf numFmtId="0" fontId="9" fillId="6" borderId="0" xfId="2" applyFont="1" applyFill="1" applyBorder="1" applyAlignment="1" applyProtection="1">
      <alignment vertical="center"/>
      <protection hidden="1"/>
    </xf>
    <xf numFmtId="0" fontId="0" fillId="6" borderId="0" xfId="0" applyFill="1" applyProtection="1">
      <protection hidden="1"/>
    </xf>
    <xf numFmtId="166" fontId="12" fillId="6" borderId="0" xfId="0" applyNumberFormat="1" applyFont="1" applyFill="1" applyBorder="1" applyAlignment="1" applyProtection="1">
      <alignment horizontal="center" vertical="center"/>
      <protection hidden="1"/>
    </xf>
    <xf numFmtId="0" fontId="9" fillId="6" borderId="0" xfId="2" applyFill="1" applyAlignment="1" applyProtection="1">
      <alignment horizontal="center" vertical="center"/>
      <protection hidden="1"/>
    </xf>
    <xf numFmtId="0" fontId="14" fillId="6" borderId="0" xfId="0" applyFont="1" applyFill="1" applyAlignment="1" applyProtection="1">
      <alignment horizontal="center"/>
      <protection hidden="1"/>
    </xf>
    <xf numFmtId="0" fontId="2" fillId="6" borderId="0" xfId="0" applyFont="1" applyFill="1" applyAlignment="1">
      <alignment horizontal="center"/>
    </xf>
    <xf numFmtId="0" fontId="3" fillId="6" borderId="38" xfId="0" applyFont="1" applyFill="1" applyBorder="1" applyAlignment="1" applyProtection="1">
      <alignment horizontal="center"/>
      <protection locked="0"/>
    </xf>
    <xf numFmtId="0" fontId="3" fillId="6" borderId="39" xfId="0" applyFont="1" applyFill="1" applyBorder="1" applyAlignment="1" applyProtection="1">
      <alignment horizontal="center"/>
      <protection locked="0"/>
    </xf>
    <xf numFmtId="0" fontId="3" fillId="2" borderId="38" xfId="0" applyFont="1" applyFill="1" applyBorder="1" applyAlignment="1" applyProtection="1">
      <alignment horizontal="center"/>
      <protection locked="0"/>
    </xf>
    <xf numFmtId="0" fontId="3" fillId="2" borderId="39" xfId="0" applyFont="1" applyFill="1" applyBorder="1" applyAlignment="1" applyProtection="1">
      <alignment horizontal="center"/>
      <protection locked="0"/>
    </xf>
    <xf numFmtId="0" fontId="3" fillId="6" borderId="40" xfId="0" applyFont="1" applyFill="1" applyBorder="1" applyAlignment="1" applyProtection="1">
      <alignment horizontal="center"/>
      <protection hidden="1"/>
    </xf>
    <xf numFmtId="0" fontId="3" fillId="6" borderId="41" xfId="0" applyFont="1" applyFill="1" applyBorder="1" applyAlignment="1" applyProtection="1">
      <alignment horizontal="center"/>
      <protection hidden="1"/>
    </xf>
    <xf numFmtId="0" fontId="3" fillId="6" borderId="6" xfId="0" applyFont="1" applyFill="1" applyBorder="1" applyAlignment="1" applyProtection="1">
      <alignment horizontal="center"/>
      <protection hidden="1"/>
    </xf>
    <xf numFmtId="0" fontId="3" fillId="6" borderId="38" xfId="0" applyFont="1" applyFill="1" applyBorder="1" applyAlignment="1" applyProtection="1">
      <alignment horizontal="center"/>
      <protection hidden="1"/>
    </xf>
    <xf numFmtId="0" fontId="3" fillId="6" borderId="45" xfId="0" applyFont="1" applyFill="1" applyBorder="1" applyAlignment="1" applyProtection="1">
      <alignment horizontal="center"/>
      <protection hidden="1"/>
    </xf>
    <xf numFmtId="0" fontId="3" fillId="6" borderId="46" xfId="0" applyFont="1" applyFill="1" applyBorder="1" applyAlignment="1" applyProtection="1">
      <alignment horizontal="center"/>
      <protection hidden="1"/>
    </xf>
    <xf numFmtId="0" fontId="3" fillId="4" borderId="0" xfId="0" applyFont="1" applyFill="1" applyBorder="1" applyAlignment="1" applyProtection="1">
      <alignment horizontal="center"/>
      <protection hidden="1"/>
    </xf>
    <xf numFmtId="0" fontId="4" fillId="5" borderId="0" xfId="0" applyFont="1" applyFill="1" applyBorder="1" applyAlignment="1" applyProtection="1">
      <alignment horizontal="center"/>
      <protection hidden="1"/>
    </xf>
    <xf numFmtId="0" fontId="3" fillId="6" borderId="30" xfId="0" applyFont="1" applyFill="1" applyBorder="1" applyAlignment="1" applyProtection="1">
      <alignment horizontal="center"/>
      <protection hidden="1"/>
    </xf>
    <xf numFmtId="0" fontId="3" fillId="6" borderId="0" xfId="0" applyFont="1" applyFill="1" applyBorder="1" applyAlignment="1" applyProtection="1">
      <alignment horizontal="center"/>
      <protection hidden="1"/>
    </xf>
    <xf numFmtId="0" fontId="3" fillId="6" borderId="42" xfId="0" applyFont="1" applyFill="1" applyBorder="1" applyAlignment="1" applyProtection="1">
      <alignment horizontal="center"/>
      <protection hidden="1"/>
    </xf>
    <xf numFmtId="0" fontId="3" fillId="6" borderId="43" xfId="0" applyFont="1" applyFill="1" applyBorder="1" applyAlignment="1" applyProtection="1">
      <alignment horizontal="center"/>
      <protection hidden="1"/>
    </xf>
    <xf numFmtId="0" fontId="3" fillId="6" borderId="44" xfId="0" applyFont="1" applyFill="1" applyBorder="1" applyAlignment="1" applyProtection="1">
      <alignment horizontal="center"/>
      <protection hidden="1"/>
    </xf>
    <xf numFmtId="0" fontId="3" fillId="6" borderId="33" xfId="0" applyFont="1" applyFill="1" applyBorder="1" applyAlignment="1" applyProtection="1">
      <alignment horizontal="center"/>
      <protection hidden="1"/>
    </xf>
    <xf numFmtId="0" fontId="3" fillId="6" borderId="32" xfId="0" applyFont="1" applyFill="1" applyBorder="1" applyAlignment="1" applyProtection="1">
      <alignment horizontal="center"/>
      <protection hidden="1"/>
    </xf>
    <xf numFmtId="0" fontId="3" fillId="6" borderId="34" xfId="0" applyFont="1" applyFill="1" applyBorder="1" applyAlignment="1" applyProtection="1">
      <alignment horizontal="center"/>
      <protection hidden="1"/>
    </xf>
    <xf numFmtId="0" fontId="3" fillId="6" borderId="1" xfId="0" applyFont="1" applyFill="1" applyBorder="1" applyAlignment="1" applyProtection="1">
      <alignment horizontal="center"/>
      <protection hidden="1"/>
    </xf>
    <xf numFmtId="0" fontId="3" fillId="6" borderId="2" xfId="0" applyFont="1" applyFill="1" applyBorder="1" applyAlignment="1" applyProtection="1">
      <alignment horizontal="center"/>
      <protection hidden="1"/>
    </xf>
    <xf numFmtId="0" fontId="3" fillId="6" borderId="13" xfId="0" applyFont="1" applyFill="1" applyBorder="1" applyAlignment="1" applyProtection="1">
      <alignment horizontal="center"/>
      <protection hidden="1"/>
    </xf>
    <xf numFmtId="0" fontId="3" fillId="6" borderId="14" xfId="0" applyFont="1" applyFill="1" applyBorder="1" applyAlignment="1" applyProtection="1">
      <alignment horizontal="center"/>
      <protection hidden="1"/>
    </xf>
    <xf numFmtId="0" fontId="3" fillId="6" borderId="51" xfId="0" applyFont="1" applyFill="1" applyBorder="1" applyAlignment="1" applyProtection="1">
      <alignment horizontal="center"/>
      <protection hidden="1"/>
    </xf>
    <xf numFmtId="2" fontId="3" fillId="6" borderId="55" xfId="0" applyNumberFormat="1" applyFont="1" applyFill="1" applyBorder="1" applyAlignment="1" applyProtection="1">
      <alignment horizontal="center" vertical="center"/>
      <protection hidden="1"/>
    </xf>
    <xf numFmtId="0" fontId="3" fillId="6" borderId="55" xfId="0" applyFont="1" applyFill="1" applyBorder="1" applyAlignment="1" applyProtection="1">
      <alignment horizontal="center" vertical="center"/>
      <protection hidden="1"/>
    </xf>
    <xf numFmtId="0" fontId="3" fillId="6" borderId="42" xfId="0" applyFont="1" applyFill="1" applyBorder="1" applyAlignment="1" applyProtection="1">
      <alignment horizontal="center" vertical="center"/>
      <protection hidden="1"/>
    </xf>
    <xf numFmtId="0" fontId="3" fillId="6" borderId="43" xfId="0" applyFont="1" applyFill="1" applyBorder="1" applyAlignment="1" applyProtection="1">
      <alignment horizontal="center" vertical="center"/>
      <protection hidden="1"/>
    </xf>
    <xf numFmtId="0" fontId="3" fillId="6" borderId="44" xfId="0" applyFont="1" applyFill="1" applyBorder="1" applyAlignment="1" applyProtection="1">
      <alignment horizontal="center" vertical="center"/>
      <protection hidden="1"/>
    </xf>
    <xf numFmtId="0" fontId="3" fillId="6" borderId="11" xfId="0" applyFont="1" applyFill="1" applyBorder="1" applyAlignment="1" applyProtection="1">
      <alignment horizontal="center"/>
      <protection hidden="1"/>
    </xf>
    <xf numFmtId="0" fontId="3" fillId="6" borderId="4" xfId="0" applyFont="1" applyFill="1" applyBorder="1" applyAlignment="1" applyProtection="1">
      <alignment horizontal="center"/>
      <protection hidden="1"/>
    </xf>
    <xf numFmtId="0" fontId="3" fillId="6" borderId="12" xfId="0" applyFont="1" applyFill="1" applyBorder="1" applyAlignment="1" applyProtection="1">
      <alignment horizontal="center"/>
      <protection hidden="1"/>
    </xf>
    <xf numFmtId="10" fontId="3" fillId="6" borderId="5" xfId="0" applyNumberFormat="1" applyFont="1" applyFill="1" applyBorder="1" applyAlignment="1" applyProtection="1">
      <alignment horizontal="center" vertical="center"/>
      <protection hidden="1"/>
    </xf>
    <xf numFmtId="10" fontId="3" fillId="6" borderId="24" xfId="0" applyNumberFormat="1" applyFont="1" applyFill="1" applyBorder="1" applyAlignment="1" applyProtection="1">
      <alignment horizontal="center" vertical="center"/>
      <protection hidden="1"/>
    </xf>
    <xf numFmtId="10" fontId="3" fillId="6" borderId="23" xfId="0" applyNumberFormat="1" applyFont="1" applyFill="1" applyBorder="1" applyAlignment="1" applyProtection="1">
      <alignment horizontal="center" vertical="center"/>
      <protection hidden="1"/>
    </xf>
  </cellXfs>
  <cellStyles count="3">
    <cellStyle name="Hyperlink" xfId="2" builtinId="8"/>
    <cellStyle name="Normal" xfId="0" builtinId="0"/>
    <cellStyle name="Procent" xfId="1" builtinId="5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10</xdr:col>
      <xdr:colOff>0</xdr:colOff>
      <xdr:row>2</xdr:row>
      <xdr:rowOff>167640</xdr:rowOff>
    </xdr:from>
    <xdr:to>
      <xdr:col>15</xdr:col>
      <xdr:colOff>0</xdr:colOff>
      <xdr:row>13</xdr:row>
      <xdr:rowOff>7620</xdr:rowOff>
    </xdr:to>
    <xdr:cxnSp macro="">
      <xdr:nvCxnSpPr>
        <xdr:cNvPr id="3" name="Lige forbindelse 2"/>
        <xdr:cNvCxnSpPr/>
      </xdr:nvCxnSpPr>
      <xdr:spPr>
        <a:xfrm flipV="1">
          <a:off x="6477000" y="3459480"/>
          <a:ext cx="3048000" cy="1851660"/>
        </a:xfrm>
        <a:prstGeom prst="line">
          <a:avLst/>
        </a:prstGeom>
        <a:ln w="25400">
          <a:solidFill>
            <a:schemeClr val="tx2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7620</xdr:colOff>
      <xdr:row>2</xdr:row>
      <xdr:rowOff>160020</xdr:rowOff>
    </xdr:from>
    <xdr:to>
      <xdr:col>20</xdr:col>
      <xdr:colOff>0</xdr:colOff>
      <xdr:row>13</xdr:row>
      <xdr:rowOff>7620</xdr:rowOff>
    </xdr:to>
    <xdr:cxnSp macro="">
      <xdr:nvCxnSpPr>
        <xdr:cNvPr id="10" name="Lige forbindelse 9"/>
        <xdr:cNvCxnSpPr/>
      </xdr:nvCxnSpPr>
      <xdr:spPr>
        <a:xfrm>
          <a:off x="11613466" y="523435"/>
          <a:ext cx="3450688" cy="1846385"/>
        </a:xfrm>
        <a:prstGeom prst="line">
          <a:avLst/>
        </a:prstGeom>
        <a:ln w="25400">
          <a:solidFill>
            <a:schemeClr val="tx2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20</xdr:col>
      <xdr:colOff>0</xdr:colOff>
      <xdr:row>13</xdr:row>
      <xdr:rowOff>0</xdr:rowOff>
    </xdr:from>
    <xdr:to>
      <xdr:col>21</xdr:col>
      <xdr:colOff>7620</xdr:colOff>
      <xdr:row>13</xdr:row>
      <xdr:rowOff>7620</xdr:rowOff>
    </xdr:to>
    <xdr:cxnSp macro="">
      <xdr:nvCxnSpPr>
        <xdr:cNvPr id="14" name="Lige pilforbindelse 13"/>
        <xdr:cNvCxnSpPr/>
      </xdr:nvCxnSpPr>
      <xdr:spPr>
        <a:xfrm>
          <a:off x="11772900" y="5737860"/>
          <a:ext cx="617220" cy="7620"/>
        </a:xfrm>
        <a:prstGeom prst="straightConnector1">
          <a:avLst/>
        </a:prstGeom>
        <a:ln w="25400">
          <a:solidFill>
            <a:schemeClr val="tx1"/>
          </a:solidFill>
          <a:tailEnd type="arrow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10</xdr:col>
      <xdr:colOff>0</xdr:colOff>
      <xdr:row>1</xdr:row>
      <xdr:rowOff>0</xdr:rowOff>
    </xdr:from>
    <xdr:to>
      <xdr:col>10</xdr:col>
      <xdr:colOff>0</xdr:colOff>
      <xdr:row>2</xdr:row>
      <xdr:rowOff>182880</xdr:rowOff>
    </xdr:to>
    <xdr:cxnSp macro="">
      <xdr:nvCxnSpPr>
        <xdr:cNvPr id="16" name="Lige pilforbindelse 15"/>
        <xdr:cNvCxnSpPr/>
      </xdr:nvCxnSpPr>
      <xdr:spPr>
        <a:xfrm flipV="1">
          <a:off x="6477000" y="3169920"/>
          <a:ext cx="0" cy="365760"/>
        </a:xfrm>
        <a:prstGeom prst="straightConnector1">
          <a:avLst/>
        </a:prstGeom>
        <a:ln w="25400">
          <a:solidFill>
            <a:schemeClr val="tx1"/>
          </a:solidFill>
          <a:tailEnd type="arrow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12</xdr:col>
      <xdr:colOff>7620</xdr:colOff>
      <xdr:row>5</xdr:row>
      <xdr:rowOff>0</xdr:rowOff>
    </xdr:from>
    <xdr:to>
      <xdr:col>14</xdr:col>
      <xdr:colOff>0</xdr:colOff>
      <xdr:row>9</xdr:row>
      <xdr:rowOff>0</xdr:rowOff>
    </xdr:to>
    <xdr:cxnSp macro="">
      <xdr:nvCxnSpPr>
        <xdr:cNvPr id="29" name="Lige forbindelse 28"/>
        <xdr:cNvCxnSpPr/>
      </xdr:nvCxnSpPr>
      <xdr:spPr>
        <a:xfrm>
          <a:off x="7703820" y="3909060"/>
          <a:ext cx="1211580" cy="762000"/>
        </a:xfrm>
        <a:prstGeom prst="line">
          <a:avLst/>
        </a:prstGeom>
        <a:ln w="25400">
          <a:solidFill>
            <a:srgbClr val="FF0000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16</xdr:col>
      <xdr:colOff>0</xdr:colOff>
      <xdr:row>5</xdr:row>
      <xdr:rowOff>0</xdr:rowOff>
    </xdr:from>
    <xdr:to>
      <xdr:col>18</xdr:col>
      <xdr:colOff>7620</xdr:colOff>
      <xdr:row>9</xdr:row>
      <xdr:rowOff>0</xdr:rowOff>
    </xdr:to>
    <xdr:cxnSp macro="">
      <xdr:nvCxnSpPr>
        <xdr:cNvPr id="31" name="Lige forbindelse 30"/>
        <xdr:cNvCxnSpPr/>
      </xdr:nvCxnSpPr>
      <xdr:spPr>
        <a:xfrm flipV="1">
          <a:off x="10134600" y="3909060"/>
          <a:ext cx="1226820" cy="762000"/>
        </a:xfrm>
        <a:prstGeom prst="line">
          <a:avLst/>
        </a:prstGeom>
        <a:ln w="25400">
          <a:solidFill>
            <a:srgbClr val="FF0000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7620</xdr:colOff>
      <xdr:row>5</xdr:row>
      <xdr:rowOff>0</xdr:rowOff>
    </xdr:from>
    <xdr:to>
      <xdr:col>15</xdr:col>
      <xdr:colOff>7620</xdr:colOff>
      <xdr:row>9</xdr:row>
      <xdr:rowOff>0</xdr:rowOff>
    </xdr:to>
    <xdr:cxnSp macro="">
      <xdr:nvCxnSpPr>
        <xdr:cNvPr id="38" name="Lige pilforbindelse 37"/>
        <xdr:cNvCxnSpPr/>
      </xdr:nvCxnSpPr>
      <xdr:spPr>
        <a:xfrm flipV="1">
          <a:off x="9532620" y="3840480"/>
          <a:ext cx="0" cy="731520"/>
        </a:xfrm>
        <a:prstGeom prst="straightConnector1">
          <a:avLst/>
        </a:prstGeom>
        <a:ln w="12700">
          <a:solidFill>
            <a:schemeClr val="tx1"/>
          </a:solidFill>
          <a:headEnd type="arrow"/>
          <a:tailEnd type="arrow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10</xdr:col>
      <xdr:colOff>7620</xdr:colOff>
      <xdr:row>9</xdr:row>
      <xdr:rowOff>0</xdr:rowOff>
    </xdr:from>
    <xdr:to>
      <xdr:col>12</xdr:col>
      <xdr:colOff>0</xdr:colOff>
      <xdr:row>9</xdr:row>
      <xdr:rowOff>0</xdr:rowOff>
    </xdr:to>
    <xdr:cxnSp macro="">
      <xdr:nvCxnSpPr>
        <xdr:cNvPr id="12" name="Lige forbindelse 11"/>
        <xdr:cNvCxnSpPr/>
      </xdr:nvCxnSpPr>
      <xdr:spPr>
        <a:xfrm>
          <a:off x="8155158" y="1635369"/>
          <a:ext cx="1375704" cy="0"/>
        </a:xfrm>
        <a:prstGeom prst="line">
          <a:avLst/>
        </a:prstGeom>
        <a:ln w="25400">
          <a:solidFill>
            <a:srgbClr val="7030A0"/>
          </a:solidFill>
        </a:ln>
      </xdr:spPr>
      <xdr:style>
        <a:lnRef idx="1">
          <a:schemeClr val="accent4"/>
        </a:lnRef>
        <a:fillRef idx="0">
          <a:schemeClr val="accent4"/>
        </a:fillRef>
        <a:effectRef idx="0">
          <a:schemeClr val="accent4"/>
        </a:effectRef>
        <a:fontRef idx="minor">
          <a:schemeClr val="tx1"/>
        </a:fontRef>
      </xdr:style>
    </xdr:cxnSp>
    <xdr:clientData/>
  </xdr:twoCellAnchor>
  <xdr:twoCellAnchor>
    <xdr:from>
      <xdr:col>12</xdr:col>
      <xdr:colOff>5863</xdr:colOff>
      <xdr:row>4</xdr:row>
      <xdr:rowOff>175846</xdr:rowOff>
    </xdr:from>
    <xdr:to>
      <xdr:col>14</xdr:col>
      <xdr:colOff>0</xdr:colOff>
      <xdr:row>9</xdr:row>
      <xdr:rowOff>1</xdr:rowOff>
    </xdr:to>
    <xdr:cxnSp macro="">
      <xdr:nvCxnSpPr>
        <xdr:cNvPr id="24" name="Lige forbindelse 23"/>
        <xdr:cNvCxnSpPr/>
      </xdr:nvCxnSpPr>
      <xdr:spPr>
        <a:xfrm flipV="1">
          <a:off x="9536725" y="902677"/>
          <a:ext cx="1377460" cy="732693"/>
        </a:xfrm>
        <a:prstGeom prst="line">
          <a:avLst/>
        </a:prstGeom>
        <a:ln w="25400">
          <a:solidFill>
            <a:srgbClr val="7030A0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14</xdr:col>
      <xdr:colOff>0</xdr:colOff>
      <xdr:row>4</xdr:row>
      <xdr:rowOff>175846</xdr:rowOff>
    </xdr:from>
    <xdr:to>
      <xdr:col>16</xdr:col>
      <xdr:colOff>5861</xdr:colOff>
      <xdr:row>4</xdr:row>
      <xdr:rowOff>175846</xdr:rowOff>
    </xdr:to>
    <xdr:cxnSp macro="">
      <xdr:nvCxnSpPr>
        <xdr:cNvPr id="28" name="Lige forbindelse 27"/>
        <xdr:cNvCxnSpPr/>
      </xdr:nvCxnSpPr>
      <xdr:spPr>
        <a:xfrm>
          <a:off x="10914185" y="902677"/>
          <a:ext cx="1389184" cy="0"/>
        </a:xfrm>
        <a:prstGeom prst="line">
          <a:avLst/>
        </a:prstGeom>
        <a:ln w="25400">
          <a:solidFill>
            <a:srgbClr val="7030A0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18</xdr:col>
      <xdr:colOff>0</xdr:colOff>
      <xdr:row>8</xdr:row>
      <xdr:rowOff>175846</xdr:rowOff>
    </xdr:from>
    <xdr:to>
      <xdr:col>20</xdr:col>
      <xdr:colOff>5861</xdr:colOff>
      <xdr:row>9</xdr:row>
      <xdr:rowOff>0</xdr:rowOff>
    </xdr:to>
    <xdr:cxnSp macro="">
      <xdr:nvCxnSpPr>
        <xdr:cNvPr id="33" name="Lige forbindelse 32"/>
        <xdr:cNvCxnSpPr/>
      </xdr:nvCxnSpPr>
      <xdr:spPr>
        <a:xfrm>
          <a:off x="13680831" y="1629508"/>
          <a:ext cx="1389184" cy="5861"/>
        </a:xfrm>
        <a:prstGeom prst="line">
          <a:avLst/>
        </a:prstGeom>
        <a:ln w="25400">
          <a:solidFill>
            <a:srgbClr val="7030A0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685800</xdr:colOff>
      <xdr:row>4</xdr:row>
      <xdr:rowOff>164123</xdr:rowOff>
    </xdr:from>
    <xdr:to>
      <xdr:col>18</xdr:col>
      <xdr:colOff>0</xdr:colOff>
      <xdr:row>8</xdr:row>
      <xdr:rowOff>175846</xdr:rowOff>
    </xdr:to>
    <xdr:cxnSp macro="">
      <xdr:nvCxnSpPr>
        <xdr:cNvPr id="36" name="Lige forbindelse 35"/>
        <xdr:cNvCxnSpPr/>
      </xdr:nvCxnSpPr>
      <xdr:spPr>
        <a:xfrm>
          <a:off x="12291646" y="890954"/>
          <a:ext cx="1389185" cy="738554"/>
        </a:xfrm>
        <a:prstGeom prst="line">
          <a:avLst/>
        </a:prstGeom>
        <a:ln w="25400">
          <a:solidFill>
            <a:srgbClr val="7030A0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10</xdr:col>
      <xdr:colOff>5862</xdr:colOff>
      <xdr:row>4</xdr:row>
      <xdr:rowOff>181707</xdr:rowOff>
    </xdr:from>
    <xdr:to>
      <xdr:col>12</xdr:col>
      <xdr:colOff>0</xdr:colOff>
      <xdr:row>5</xdr:row>
      <xdr:rowOff>5862</xdr:rowOff>
    </xdr:to>
    <xdr:cxnSp macro="">
      <xdr:nvCxnSpPr>
        <xdr:cNvPr id="40" name="Lige forbindelse 39"/>
        <xdr:cNvCxnSpPr/>
      </xdr:nvCxnSpPr>
      <xdr:spPr>
        <a:xfrm>
          <a:off x="8153400" y="908538"/>
          <a:ext cx="1377462" cy="5862"/>
        </a:xfrm>
        <a:prstGeom prst="line">
          <a:avLst/>
        </a:prstGeom>
        <a:ln w="25400">
          <a:solidFill>
            <a:srgbClr val="FF0000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14</xdr:col>
      <xdr:colOff>5861</xdr:colOff>
      <xdr:row>9</xdr:row>
      <xdr:rowOff>5862</xdr:rowOff>
    </xdr:from>
    <xdr:to>
      <xdr:col>16</xdr:col>
      <xdr:colOff>0</xdr:colOff>
      <xdr:row>9</xdr:row>
      <xdr:rowOff>5862</xdr:rowOff>
    </xdr:to>
    <xdr:cxnSp macro="">
      <xdr:nvCxnSpPr>
        <xdr:cNvPr id="43" name="Lige forbindelse 42"/>
        <xdr:cNvCxnSpPr/>
      </xdr:nvCxnSpPr>
      <xdr:spPr>
        <a:xfrm>
          <a:off x="10920046" y="1641231"/>
          <a:ext cx="1377462" cy="0"/>
        </a:xfrm>
        <a:prstGeom prst="line">
          <a:avLst/>
        </a:prstGeom>
        <a:ln w="25400">
          <a:solidFill>
            <a:srgbClr val="FF0000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18</xdr:col>
      <xdr:colOff>0</xdr:colOff>
      <xdr:row>4</xdr:row>
      <xdr:rowOff>175846</xdr:rowOff>
    </xdr:from>
    <xdr:to>
      <xdr:col>20</xdr:col>
      <xdr:colOff>0</xdr:colOff>
      <xdr:row>5</xdr:row>
      <xdr:rowOff>5862</xdr:rowOff>
    </xdr:to>
    <xdr:cxnSp macro="">
      <xdr:nvCxnSpPr>
        <xdr:cNvPr id="45" name="Lige forbindelse 44"/>
        <xdr:cNvCxnSpPr/>
      </xdr:nvCxnSpPr>
      <xdr:spPr>
        <a:xfrm>
          <a:off x="13680831" y="902677"/>
          <a:ext cx="1383323" cy="11723"/>
        </a:xfrm>
        <a:prstGeom prst="line">
          <a:avLst/>
        </a:prstGeom>
        <a:ln w="25400">
          <a:solidFill>
            <a:srgbClr val="FF0000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 editAs="oneCell">
    <xdr:from>
      <xdr:col>9</xdr:col>
      <xdr:colOff>891540</xdr:colOff>
      <xdr:row>20</xdr:row>
      <xdr:rowOff>26670</xdr:rowOff>
    </xdr:from>
    <xdr:to>
      <xdr:col>20</xdr:col>
      <xdr:colOff>118110</xdr:colOff>
      <xdr:row>40</xdr:row>
      <xdr:rowOff>62865</xdr:rowOff>
    </xdr:to>
    <xdr:pic>
      <xdr:nvPicPr>
        <xdr:cNvPr id="1025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7987665" y="3646170"/>
          <a:ext cx="7408545" cy="3655695"/>
        </a:xfrm>
        <a:prstGeom prst="rect">
          <a:avLst/>
        </a:prstGeom>
        <a:noFill/>
      </xdr:spPr>
    </xdr:pic>
    <xdr:clientData/>
  </xdr:twoCellAnchor>
</xdr:wsDr>
</file>

<file path=xl/theme/theme1.xml><?xml version="1.0" encoding="utf-8"?>
<a:theme xmlns:a="http://schemas.openxmlformats.org/drawingml/2006/main" name="Kontortema">
  <a:themeElements>
    <a:clrScheme name="Kontor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ontor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Kontor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://www.walter-lystfisker.dk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A114"/>
  <sheetViews>
    <sheetView tabSelected="1" zoomScaleNormal="100" workbookViewId="0">
      <selection activeCell="I61" sqref="I61:P61"/>
    </sheetView>
  </sheetViews>
  <sheetFormatPr defaultColWidth="8.85546875" defaultRowHeight="14.25"/>
  <cols>
    <col min="1" max="3" width="11.7109375" style="5" customWidth="1"/>
    <col min="4" max="4" width="13.5703125" style="5" bestFit="1" customWidth="1"/>
    <col min="5" max="6" width="11.7109375" style="5" customWidth="1"/>
    <col min="7" max="7" width="15.28515625" style="5" bestFit="1" customWidth="1"/>
    <col min="8" max="8" width="2.7109375" style="5" customWidth="1"/>
    <col min="9" max="9" width="12.7109375" style="5" customWidth="1"/>
    <col min="10" max="10" width="17" style="5" bestFit="1" customWidth="1"/>
    <col min="11" max="11" width="10.140625" style="5" customWidth="1"/>
    <col min="12" max="12" width="11.140625" style="5" bestFit="1" customWidth="1"/>
    <col min="13" max="21" width="10.140625" style="5" customWidth="1"/>
    <col min="22" max="16384" width="8.85546875" style="5"/>
  </cols>
  <sheetData>
    <row r="1" spans="1:22" ht="14.45" customHeight="1">
      <c r="A1" s="131" t="s">
        <v>0</v>
      </c>
      <c r="B1" s="130"/>
      <c r="C1" s="130"/>
      <c r="D1" s="130"/>
      <c r="E1" s="130"/>
      <c r="F1" s="130"/>
      <c r="G1" s="132"/>
      <c r="H1" s="1"/>
      <c r="I1" s="2"/>
      <c r="J1" s="1" t="s">
        <v>13</v>
      </c>
      <c r="K1" s="3"/>
      <c r="L1" s="3"/>
      <c r="M1" s="130" t="s">
        <v>28</v>
      </c>
      <c r="N1" s="130"/>
      <c r="O1" s="130"/>
      <c r="P1" s="130"/>
      <c r="Q1" s="130"/>
      <c r="R1" s="130"/>
      <c r="S1" s="3"/>
      <c r="T1" s="3"/>
      <c r="U1" s="3"/>
      <c r="V1" s="4"/>
    </row>
    <row r="2" spans="1:22" ht="14.45" customHeight="1" thickBot="1">
      <c r="A2" s="135" t="s">
        <v>43</v>
      </c>
      <c r="B2" s="126"/>
      <c r="C2" s="126"/>
      <c r="D2" s="126"/>
      <c r="E2" s="126"/>
      <c r="F2" s="126"/>
      <c r="G2" s="136"/>
      <c r="H2" s="6"/>
      <c r="I2" s="7"/>
      <c r="J2" s="6" t="s">
        <v>15</v>
      </c>
      <c r="K2" s="8"/>
      <c r="L2" s="99" t="s">
        <v>23</v>
      </c>
      <c r="M2" s="9"/>
      <c r="N2" s="9"/>
      <c r="O2" s="10"/>
      <c r="P2" s="10"/>
      <c r="Q2" s="10"/>
      <c r="R2" s="10"/>
      <c r="S2" s="10"/>
      <c r="T2" s="10"/>
      <c r="U2" s="10"/>
      <c r="V2" s="11"/>
    </row>
    <row r="3" spans="1:22" ht="14.45" customHeight="1" thickTop="1">
      <c r="A3" s="133" t="s">
        <v>41</v>
      </c>
      <c r="B3" s="134"/>
      <c r="C3" s="134"/>
      <c r="D3" s="134"/>
      <c r="E3" s="134"/>
      <c r="F3" s="134"/>
      <c r="G3" s="12" t="s">
        <v>3</v>
      </c>
      <c r="H3" s="6"/>
      <c r="I3" s="10"/>
      <c r="J3" s="13"/>
      <c r="K3" s="14"/>
      <c r="L3" s="10"/>
      <c r="M3" s="10"/>
      <c r="N3" s="10"/>
      <c r="O3" s="137" t="s">
        <v>24</v>
      </c>
      <c r="P3" s="126"/>
      <c r="Q3" s="10"/>
      <c r="R3" s="10"/>
      <c r="S3" s="15"/>
      <c r="T3" s="16"/>
      <c r="U3" s="10"/>
      <c r="V3" s="11"/>
    </row>
    <row r="4" spans="1:22" ht="14.45" customHeight="1">
      <c r="A4" s="17" t="s">
        <v>44</v>
      </c>
      <c r="B4" s="18" t="s">
        <v>45</v>
      </c>
      <c r="C4" s="18" t="s">
        <v>46</v>
      </c>
      <c r="D4" s="18" t="s">
        <v>47</v>
      </c>
      <c r="E4" s="18" t="s">
        <v>48</v>
      </c>
      <c r="F4" s="18" t="s">
        <v>49</v>
      </c>
      <c r="G4" s="12" t="s">
        <v>5</v>
      </c>
      <c r="H4" s="6"/>
      <c r="I4" s="19" t="s">
        <v>60</v>
      </c>
      <c r="J4" s="19" t="s">
        <v>61</v>
      </c>
      <c r="K4" s="20"/>
      <c r="L4" s="10"/>
      <c r="M4" s="10"/>
      <c r="N4" s="10"/>
      <c r="O4" s="21"/>
      <c r="P4" s="10"/>
      <c r="Q4" s="10"/>
      <c r="R4" s="10"/>
      <c r="S4" s="21"/>
      <c r="T4" s="10"/>
      <c r="U4" s="10"/>
      <c r="V4" s="11"/>
    </row>
    <row r="5" spans="1:22" ht="14.45" customHeight="1">
      <c r="A5" s="22">
        <v>51</v>
      </c>
      <c r="B5" s="23">
        <v>30</v>
      </c>
      <c r="C5" s="24">
        <v>50</v>
      </c>
      <c r="D5" s="23">
        <v>330</v>
      </c>
      <c r="E5" s="25">
        <v>500</v>
      </c>
      <c r="F5" s="23">
        <v>3.3</v>
      </c>
      <c r="G5" s="26">
        <v>15</v>
      </c>
      <c r="H5" s="6"/>
      <c r="I5" s="27">
        <f>+F11</f>
        <v>6.0620878947534464</v>
      </c>
      <c r="J5" s="28">
        <f>+F27</f>
        <v>7.0579282469693627</v>
      </c>
      <c r="K5" s="29" t="s">
        <v>29</v>
      </c>
      <c r="L5" s="7"/>
      <c r="M5" s="10"/>
      <c r="N5" s="10"/>
      <c r="O5" s="21"/>
      <c r="P5" s="10"/>
      <c r="Q5" s="10"/>
      <c r="R5" s="10"/>
      <c r="S5" s="21"/>
      <c r="T5" s="10"/>
      <c r="U5" s="10"/>
      <c r="V5" s="11"/>
    </row>
    <row r="6" spans="1:22" ht="14.45" customHeight="1">
      <c r="A6" s="30"/>
      <c r="B6" s="31"/>
      <c r="C6" s="18" t="s">
        <v>50</v>
      </c>
      <c r="D6" s="31"/>
      <c r="E6" s="18" t="s">
        <v>51</v>
      </c>
      <c r="F6" s="31"/>
      <c r="G6" s="32"/>
      <c r="H6" s="6"/>
      <c r="I6" s="6"/>
      <c r="J6" s="10"/>
      <c r="K6" s="20"/>
      <c r="L6" s="10"/>
      <c r="M6" s="33"/>
      <c r="N6" s="33"/>
      <c r="O6" s="138">
        <f>+F14</f>
        <v>0.80731082468975224</v>
      </c>
      <c r="P6" s="34" t="s">
        <v>16</v>
      </c>
      <c r="Q6" s="33"/>
      <c r="R6" s="33"/>
      <c r="S6" s="21"/>
      <c r="T6" s="10"/>
      <c r="U6" s="10"/>
      <c r="V6" s="11"/>
    </row>
    <row r="7" spans="1:22" ht="14.45" customHeight="1">
      <c r="A7" s="35"/>
      <c r="B7" s="36"/>
      <c r="C7" s="37">
        <v>0.5</v>
      </c>
      <c r="D7" s="36"/>
      <c r="E7" s="37">
        <v>1E-4</v>
      </c>
      <c r="F7" s="36"/>
      <c r="G7" s="38"/>
      <c r="H7" s="10"/>
      <c r="I7" s="27">
        <f>+(I5+I9)/2</f>
        <v>5.6584324824085703</v>
      </c>
      <c r="J7" s="27">
        <f>+(J5+J9)/2</f>
        <v>6.4002321722988613</v>
      </c>
      <c r="K7" s="39"/>
      <c r="L7" s="36"/>
      <c r="M7" s="40"/>
      <c r="N7" s="40"/>
      <c r="O7" s="138"/>
      <c r="P7" s="41" t="s">
        <v>60</v>
      </c>
      <c r="Q7" s="40"/>
      <c r="R7" s="40"/>
      <c r="S7" s="42"/>
      <c r="T7" s="36"/>
      <c r="U7" s="10"/>
      <c r="V7" s="11"/>
    </row>
    <row r="8" spans="1:22" ht="14.45" customHeight="1">
      <c r="A8" s="43" t="s">
        <v>52</v>
      </c>
      <c r="B8" s="10"/>
      <c r="C8" s="10"/>
      <c r="D8" s="10"/>
      <c r="E8" s="10"/>
      <c r="F8" s="44">
        <f>1/(1/A5+1/(F5+D5))</f>
        <v>44.231850117096016</v>
      </c>
      <c r="G8" s="11" t="s">
        <v>1</v>
      </c>
      <c r="H8" s="10"/>
      <c r="I8" s="6"/>
      <c r="J8" s="6"/>
      <c r="K8" s="20"/>
      <c r="L8" s="10"/>
      <c r="M8" s="33"/>
      <c r="N8" s="33"/>
      <c r="O8" s="138">
        <f>+F30</f>
        <v>1.3153921493410028</v>
      </c>
      <c r="P8" s="34" t="s">
        <v>16</v>
      </c>
      <c r="Q8" s="33"/>
      <c r="R8" s="33"/>
      <c r="S8" s="21"/>
      <c r="T8" s="10"/>
      <c r="U8" s="10"/>
      <c r="V8" s="11"/>
    </row>
    <row r="9" spans="1:22" ht="14.45" customHeight="1">
      <c r="A9" s="43" t="s">
        <v>53</v>
      </c>
      <c r="B9" s="10"/>
      <c r="C9" s="10"/>
      <c r="D9" s="10"/>
      <c r="E9" s="10"/>
      <c r="F9" s="44">
        <f>1/(1/B5+1/D5)</f>
        <v>27.5</v>
      </c>
      <c r="G9" s="11" t="s">
        <v>1</v>
      </c>
      <c r="H9" s="10"/>
      <c r="I9" s="27">
        <f>+F13</f>
        <v>5.2547770700636942</v>
      </c>
      <c r="J9" s="27">
        <f>+F29</f>
        <v>5.7425360976283599</v>
      </c>
      <c r="K9" s="39"/>
      <c r="L9" s="36"/>
      <c r="M9" s="40"/>
      <c r="N9" s="40"/>
      <c r="O9" s="139"/>
      <c r="P9" s="41" t="s">
        <v>61</v>
      </c>
      <c r="Q9" s="40"/>
      <c r="R9" s="40"/>
      <c r="S9" s="42" t="s">
        <v>30</v>
      </c>
      <c r="T9" s="36"/>
      <c r="U9" s="10"/>
      <c r="V9" s="11"/>
    </row>
    <row r="10" spans="1:22" ht="14.45" customHeight="1">
      <c r="A10" s="135" t="s">
        <v>2</v>
      </c>
      <c r="B10" s="126"/>
      <c r="C10" s="126"/>
      <c r="D10" s="126"/>
      <c r="E10" s="126"/>
      <c r="F10" s="126"/>
      <c r="G10" s="136"/>
      <c r="H10" s="10"/>
      <c r="I10" s="10"/>
      <c r="J10" s="10"/>
      <c r="K10" s="20"/>
      <c r="L10" s="10"/>
      <c r="M10" s="10"/>
      <c r="N10" s="10"/>
      <c r="O10" s="21"/>
      <c r="P10" s="10"/>
      <c r="Q10" s="10"/>
      <c r="R10" s="10"/>
      <c r="S10" s="21"/>
      <c r="T10" s="10"/>
      <c r="U10" s="10"/>
      <c r="V10" s="11"/>
    </row>
    <row r="11" spans="1:22" ht="14.45" customHeight="1">
      <c r="A11" s="43" t="s">
        <v>54</v>
      </c>
      <c r="B11" s="10"/>
      <c r="C11" s="10"/>
      <c r="D11" s="10"/>
      <c r="E11" s="10"/>
      <c r="F11" s="45">
        <f>+(G5/(F8+B5))*B5</f>
        <v>6.0620878947534464</v>
      </c>
      <c r="G11" s="11" t="s">
        <v>3</v>
      </c>
      <c r="H11" s="6"/>
      <c r="I11" s="10"/>
      <c r="J11" s="10"/>
      <c r="K11" s="100" t="s">
        <v>11</v>
      </c>
      <c r="L11" s="10"/>
      <c r="M11" s="10"/>
      <c r="N11" s="10"/>
      <c r="O11" s="21"/>
      <c r="P11" s="10"/>
      <c r="Q11" s="10"/>
      <c r="R11" s="10"/>
      <c r="S11" s="21"/>
      <c r="T11" s="10"/>
      <c r="U11" s="10"/>
      <c r="V11" s="11"/>
    </row>
    <row r="12" spans="1:22" ht="14.45" customHeight="1">
      <c r="A12" s="135" t="s">
        <v>6</v>
      </c>
      <c r="B12" s="126"/>
      <c r="C12" s="126"/>
      <c r="D12" s="126"/>
      <c r="E12" s="126"/>
      <c r="F12" s="126"/>
      <c r="G12" s="136"/>
      <c r="H12" s="10"/>
      <c r="I12" s="10"/>
      <c r="J12" s="10"/>
      <c r="K12" s="20"/>
      <c r="L12" s="10"/>
      <c r="M12" s="10"/>
      <c r="N12" s="10"/>
      <c r="O12" s="21"/>
      <c r="P12" s="10"/>
      <c r="Q12" s="10"/>
      <c r="R12" s="10"/>
      <c r="S12" s="21"/>
      <c r="T12" s="10"/>
      <c r="U12" s="10"/>
      <c r="V12" s="11"/>
    </row>
    <row r="13" spans="1:22" ht="14.45" customHeight="1" thickBot="1">
      <c r="A13" s="43" t="s">
        <v>55</v>
      </c>
      <c r="B13" s="10"/>
      <c r="C13" s="10"/>
      <c r="D13" s="10"/>
      <c r="E13" s="10"/>
      <c r="F13" s="45">
        <f>+(G5/(A5+F9))*F9</f>
        <v>5.2547770700636942</v>
      </c>
      <c r="G13" s="11" t="s">
        <v>3</v>
      </c>
      <c r="H13" s="10"/>
      <c r="I13" s="36"/>
      <c r="J13" s="10" t="s">
        <v>14</v>
      </c>
      <c r="K13" s="46"/>
      <c r="L13" s="47"/>
      <c r="M13" s="47"/>
      <c r="N13" s="47"/>
      <c r="O13" s="48"/>
      <c r="P13" s="9"/>
      <c r="Q13" s="9"/>
      <c r="R13" s="9"/>
      <c r="S13" s="49"/>
      <c r="T13" s="47"/>
      <c r="U13" s="47"/>
      <c r="V13" s="11"/>
    </row>
    <row r="14" spans="1:22" ht="14.45" customHeight="1" thickTop="1" thickBot="1">
      <c r="A14" s="50" t="s">
        <v>8</v>
      </c>
      <c r="B14" s="51"/>
      <c r="C14" s="51"/>
      <c r="D14" s="51"/>
      <c r="E14" s="51"/>
      <c r="F14" s="52">
        <f>+F11-F13</f>
        <v>0.80731082468975224</v>
      </c>
      <c r="G14" s="53" t="s">
        <v>3</v>
      </c>
      <c r="H14" s="10"/>
      <c r="I14" s="10"/>
      <c r="J14" s="54"/>
      <c r="K14" s="125" t="s">
        <v>31</v>
      </c>
      <c r="L14" s="126"/>
      <c r="M14" s="126"/>
      <c r="N14" s="126"/>
      <c r="O14" s="126"/>
      <c r="P14" s="126"/>
      <c r="Q14" s="126"/>
      <c r="R14" s="126"/>
      <c r="S14" s="126"/>
      <c r="T14" s="126"/>
      <c r="U14" s="10"/>
      <c r="V14" s="11"/>
    </row>
    <row r="15" spans="1:22" ht="14.45" customHeight="1" thickTop="1" thickBot="1">
      <c r="A15" s="55"/>
      <c r="B15" s="56"/>
      <c r="C15" s="56"/>
      <c r="D15" s="56"/>
      <c r="E15" s="56"/>
      <c r="F15" s="56"/>
      <c r="G15" s="57"/>
      <c r="H15" s="58"/>
      <c r="I15" s="10"/>
      <c r="J15" s="10"/>
      <c r="K15" s="123" t="s">
        <v>9</v>
      </c>
      <c r="L15" s="123"/>
      <c r="M15" s="123"/>
      <c r="N15" s="123"/>
      <c r="O15" s="124" t="s">
        <v>10</v>
      </c>
      <c r="P15" s="124"/>
      <c r="Q15" s="124"/>
      <c r="R15" s="124"/>
      <c r="S15" s="123" t="s">
        <v>9</v>
      </c>
      <c r="T15" s="123"/>
      <c r="U15" s="59" t="s">
        <v>12</v>
      </c>
      <c r="V15" s="11"/>
    </row>
    <row r="16" spans="1:22" ht="14.45" customHeight="1" thickBot="1">
      <c r="A16" s="43"/>
      <c r="B16" s="10"/>
      <c r="C16" s="10"/>
      <c r="D16" s="10"/>
      <c r="E16" s="10"/>
      <c r="F16" s="10"/>
      <c r="G16" s="10"/>
      <c r="H16" s="10"/>
      <c r="I16" s="19"/>
      <c r="J16" s="19"/>
      <c r="K16" s="6"/>
      <c r="L16" s="10"/>
      <c r="M16" s="10"/>
      <c r="N16" s="10"/>
      <c r="O16" s="10"/>
      <c r="P16" s="10"/>
      <c r="Q16" s="10"/>
      <c r="R16" s="10"/>
      <c r="S16" s="10"/>
      <c r="T16" s="10"/>
      <c r="U16" s="10"/>
      <c r="V16" s="11"/>
    </row>
    <row r="17" spans="1:27" ht="14.45" customHeight="1">
      <c r="A17" s="131" t="s">
        <v>0</v>
      </c>
      <c r="B17" s="130"/>
      <c r="C17" s="130"/>
      <c r="D17" s="130"/>
      <c r="E17" s="130"/>
      <c r="F17" s="130"/>
      <c r="G17" s="132"/>
      <c r="H17" s="10"/>
      <c r="I17" s="10"/>
      <c r="J17" s="10"/>
      <c r="K17" s="7"/>
      <c r="L17" s="10"/>
      <c r="M17" s="10"/>
      <c r="N17" s="10"/>
      <c r="O17" s="10"/>
      <c r="P17" s="10"/>
      <c r="Q17" s="10"/>
      <c r="R17" s="10"/>
      <c r="S17" s="10"/>
      <c r="T17" s="10"/>
      <c r="U17" s="10"/>
      <c r="V17" s="11"/>
    </row>
    <row r="18" spans="1:27" ht="14.45" customHeight="1">
      <c r="A18" s="143" t="s">
        <v>56</v>
      </c>
      <c r="B18" s="144"/>
      <c r="C18" s="144"/>
      <c r="D18" s="144"/>
      <c r="E18" s="144"/>
      <c r="F18" s="144"/>
      <c r="G18" s="145"/>
      <c r="H18" s="10"/>
      <c r="I18" s="10"/>
      <c r="J18" s="10"/>
      <c r="K18" s="7"/>
      <c r="L18" s="10"/>
      <c r="M18" s="10"/>
      <c r="N18" s="10"/>
      <c r="O18" s="10"/>
      <c r="P18" s="10"/>
      <c r="Q18" s="10"/>
      <c r="R18" s="10"/>
      <c r="S18" s="10"/>
      <c r="T18" s="10"/>
      <c r="U18" s="10"/>
      <c r="V18" s="11"/>
    </row>
    <row r="19" spans="1:27" ht="14.45" customHeight="1">
      <c r="A19" s="133" t="s">
        <v>42</v>
      </c>
      <c r="B19" s="134"/>
      <c r="C19" s="134"/>
      <c r="D19" s="134"/>
      <c r="E19" s="134"/>
      <c r="F19" s="134"/>
      <c r="G19" s="12" t="s">
        <v>3</v>
      </c>
      <c r="H19" s="10"/>
      <c r="I19" s="10"/>
      <c r="J19" s="10"/>
      <c r="K19" s="10"/>
      <c r="L19" s="10"/>
      <c r="M19" s="10"/>
      <c r="N19" s="10"/>
      <c r="O19" s="10"/>
      <c r="P19" s="10"/>
      <c r="Q19" s="10"/>
      <c r="R19" s="10"/>
      <c r="S19" s="10"/>
      <c r="T19" s="10"/>
      <c r="U19" s="10"/>
      <c r="V19" s="11"/>
    </row>
    <row r="20" spans="1:27" ht="14.45" customHeight="1">
      <c r="A20" s="60" t="s">
        <v>44</v>
      </c>
      <c r="B20" s="61" t="s">
        <v>45</v>
      </c>
      <c r="C20" s="18" t="s">
        <v>50</v>
      </c>
      <c r="D20" s="61" t="s">
        <v>47</v>
      </c>
      <c r="E20" s="18" t="s">
        <v>51</v>
      </c>
      <c r="F20" s="18" t="s">
        <v>49</v>
      </c>
      <c r="G20" s="12" t="s">
        <v>5</v>
      </c>
      <c r="H20" s="10"/>
      <c r="I20" s="10"/>
      <c r="J20" s="10"/>
      <c r="K20" s="10"/>
      <c r="L20" s="10"/>
      <c r="M20" s="10"/>
      <c r="N20" s="10"/>
      <c r="O20" s="10"/>
      <c r="P20" s="10"/>
      <c r="Q20" s="10"/>
      <c r="R20" s="10"/>
      <c r="S20" s="10"/>
      <c r="T20" s="10"/>
      <c r="U20" s="10"/>
      <c r="V20" s="11"/>
    </row>
    <row r="21" spans="1:27" ht="14.45" customHeight="1">
      <c r="A21" s="62">
        <f>+A5</f>
        <v>51</v>
      </c>
      <c r="B21" s="63">
        <f>+B5</f>
        <v>30</v>
      </c>
      <c r="C21" s="146">
        <f>+C7</f>
        <v>0.5</v>
      </c>
      <c r="D21" s="64">
        <f>+D5</f>
        <v>330</v>
      </c>
      <c r="E21" s="146">
        <f>+E7</f>
        <v>1E-4</v>
      </c>
      <c r="F21" s="64">
        <f>+F5</f>
        <v>3.3</v>
      </c>
      <c r="G21" s="65">
        <f>+G5</f>
        <v>15</v>
      </c>
      <c r="H21" s="10"/>
      <c r="I21" s="10"/>
      <c r="J21" s="10"/>
      <c r="K21" s="10"/>
      <c r="L21" s="10"/>
      <c r="M21" s="10"/>
      <c r="N21" s="10"/>
      <c r="O21" s="10"/>
      <c r="P21" s="10"/>
      <c r="Q21" s="10"/>
      <c r="R21" s="10"/>
      <c r="S21" s="10"/>
      <c r="T21" s="10"/>
      <c r="U21" s="10"/>
      <c r="V21" s="11"/>
      <c r="AA21" s="66"/>
    </row>
    <row r="22" spans="1:27" ht="14.45" customHeight="1">
      <c r="A22" s="67">
        <f>+C5-B22</f>
        <v>25</v>
      </c>
      <c r="B22" s="68">
        <f>+C5*C7</f>
        <v>25</v>
      </c>
      <c r="C22" s="147"/>
      <c r="D22" s="64">
        <f>E5*E7</f>
        <v>0.05</v>
      </c>
      <c r="E22" s="147"/>
      <c r="F22" s="69"/>
      <c r="G22" s="70"/>
      <c r="H22" s="6"/>
      <c r="I22" s="6"/>
      <c r="J22" s="10"/>
      <c r="K22" s="10"/>
      <c r="L22" s="10"/>
      <c r="M22" s="10"/>
      <c r="N22" s="10"/>
      <c r="O22" s="10"/>
      <c r="P22" s="10"/>
      <c r="Q22" s="10"/>
      <c r="R22" s="10"/>
      <c r="S22" s="10"/>
      <c r="T22" s="10"/>
      <c r="U22" s="10"/>
      <c r="V22" s="11"/>
    </row>
    <row r="23" spans="1:27" ht="14.45" customHeight="1">
      <c r="A23" s="71">
        <f>SUM(A21:A22)</f>
        <v>76</v>
      </c>
      <c r="B23" s="72">
        <f>SUM(B21:B22)</f>
        <v>55</v>
      </c>
      <c r="C23" s="148"/>
      <c r="D23" s="73">
        <f>SUM(D21:D22)</f>
        <v>330.05</v>
      </c>
      <c r="E23" s="148"/>
      <c r="F23" s="74"/>
      <c r="G23" s="75"/>
      <c r="H23" s="6"/>
      <c r="I23" s="6"/>
      <c r="J23" s="10"/>
      <c r="K23" s="10"/>
      <c r="L23" s="10"/>
      <c r="M23" s="10"/>
      <c r="N23" s="10"/>
      <c r="O23" s="10"/>
      <c r="P23" s="10"/>
      <c r="Q23" s="10"/>
      <c r="R23" s="10"/>
      <c r="S23" s="10"/>
      <c r="T23" s="10"/>
      <c r="U23" s="10"/>
      <c r="V23" s="11"/>
    </row>
    <row r="24" spans="1:27" ht="14.45" customHeight="1">
      <c r="A24" s="43" t="s">
        <v>52</v>
      </c>
      <c r="B24" s="10"/>
      <c r="C24" s="10"/>
      <c r="D24" s="10"/>
      <c r="E24" s="10"/>
      <c r="F24" s="44">
        <f>1/(1/A23+1/(F21+D23))</f>
        <v>61.889825332844758</v>
      </c>
      <c r="G24" s="11" t="s">
        <v>1</v>
      </c>
      <c r="H24" s="6"/>
      <c r="I24" s="6"/>
      <c r="J24" s="10"/>
      <c r="K24" s="10"/>
      <c r="L24" s="10"/>
      <c r="M24" s="10"/>
      <c r="N24" s="10"/>
      <c r="O24" s="10"/>
      <c r="P24" s="10"/>
      <c r="Q24" s="10"/>
      <c r="R24" s="10"/>
      <c r="S24" s="10"/>
      <c r="T24" s="10"/>
      <c r="U24" s="10"/>
      <c r="V24" s="11"/>
    </row>
    <row r="25" spans="1:27" ht="14.45" customHeight="1">
      <c r="A25" s="43" t="s">
        <v>53</v>
      </c>
      <c r="B25" s="10"/>
      <c r="C25" s="10"/>
      <c r="D25" s="10"/>
      <c r="E25" s="10"/>
      <c r="F25" s="44">
        <f>1/(1/B23+1/D23)</f>
        <v>47.143877418517071</v>
      </c>
      <c r="G25" s="11" t="s">
        <v>1</v>
      </c>
      <c r="H25" s="6"/>
      <c r="I25" s="6"/>
      <c r="J25" s="10"/>
      <c r="K25" s="10"/>
      <c r="L25" s="10"/>
      <c r="M25" s="10"/>
      <c r="N25" s="10"/>
      <c r="O25" s="10"/>
      <c r="P25" s="10"/>
      <c r="Q25" s="10"/>
      <c r="R25" s="10"/>
      <c r="S25" s="10"/>
      <c r="T25" s="10"/>
      <c r="U25" s="10"/>
      <c r="V25" s="11"/>
    </row>
    <row r="26" spans="1:27" ht="14.45" customHeight="1">
      <c r="A26" s="135" t="s">
        <v>2</v>
      </c>
      <c r="B26" s="126"/>
      <c r="C26" s="126"/>
      <c r="D26" s="126"/>
      <c r="E26" s="126"/>
      <c r="F26" s="126"/>
      <c r="G26" s="136"/>
      <c r="H26" s="76"/>
      <c r="I26" s="6"/>
      <c r="J26" s="10"/>
      <c r="K26" s="10"/>
      <c r="L26" s="10"/>
      <c r="M26" s="10"/>
      <c r="N26" s="10"/>
      <c r="O26" s="10"/>
      <c r="P26" s="10"/>
      <c r="Q26" s="10"/>
      <c r="R26" s="10"/>
      <c r="S26" s="10"/>
      <c r="T26" s="10"/>
      <c r="U26" s="10"/>
      <c r="V26" s="11"/>
    </row>
    <row r="27" spans="1:27" ht="14.45" customHeight="1">
      <c r="A27" s="43" t="s">
        <v>4</v>
      </c>
      <c r="B27" s="10"/>
      <c r="C27" s="10"/>
      <c r="D27" s="10"/>
      <c r="E27" s="10"/>
      <c r="F27" s="45">
        <f>+(G21/(F24+B23))*B23</f>
        <v>7.0579282469693627</v>
      </c>
      <c r="G27" s="11" t="s">
        <v>3</v>
      </c>
      <c r="H27" s="76"/>
      <c r="I27" s="6"/>
      <c r="J27" s="10"/>
      <c r="K27" s="10"/>
      <c r="L27" s="10"/>
      <c r="M27" s="10"/>
      <c r="N27" s="10"/>
      <c r="O27" s="10"/>
      <c r="P27" s="10"/>
      <c r="Q27" s="10"/>
      <c r="R27" s="10"/>
      <c r="S27" s="10"/>
      <c r="T27" s="10"/>
      <c r="U27" s="10"/>
      <c r="V27" s="11"/>
    </row>
    <row r="28" spans="1:27" ht="14.45" customHeight="1">
      <c r="A28" s="135" t="s">
        <v>6</v>
      </c>
      <c r="B28" s="126"/>
      <c r="C28" s="126"/>
      <c r="D28" s="126"/>
      <c r="E28" s="126"/>
      <c r="F28" s="126"/>
      <c r="G28" s="136"/>
      <c r="H28" s="76"/>
      <c r="I28" s="76"/>
      <c r="J28" s="10"/>
      <c r="K28" s="10"/>
      <c r="L28" s="10"/>
      <c r="M28" s="10"/>
      <c r="N28" s="10"/>
      <c r="O28" s="10"/>
      <c r="P28" s="10"/>
      <c r="Q28" s="10"/>
      <c r="R28" s="10"/>
      <c r="S28" s="10"/>
      <c r="T28" s="10"/>
      <c r="U28" s="10"/>
      <c r="V28" s="11"/>
    </row>
    <row r="29" spans="1:27" ht="14.45" customHeight="1">
      <c r="A29" s="43" t="s">
        <v>7</v>
      </c>
      <c r="B29" s="10"/>
      <c r="C29" s="10"/>
      <c r="D29" s="10"/>
      <c r="E29" s="10"/>
      <c r="F29" s="45">
        <f>+(G21/(A23+F25))*F25</f>
        <v>5.7425360976283599</v>
      </c>
      <c r="G29" s="11" t="s">
        <v>3</v>
      </c>
      <c r="H29" s="10"/>
      <c r="I29" s="10"/>
      <c r="J29" s="10"/>
      <c r="K29" s="10"/>
      <c r="L29" s="10"/>
      <c r="M29" s="10"/>
      <c r="N29" s="10"/>
      <c r="O29" s="10"/>
      <c r="P29" s="10"/>
      <c r="Q29" s="10"/>
      <c r="R29" s="10"/>
      <c r="S29" s="10"/>
      <c r="T29" s="10"/>
      <c r="U29" s="10"/>
      <c r="V29" s="11"/>
    </row>
    <row r="30" spans="1:27" ht="14.45" customHeight="1" thickBot="1">
      <c r="A30" s="50" t="s">
        <v>8</v>
      </c>
      <c r="B30" s="51"/>
      <c r="C30" s="51"/>
      <c r="D30" s="51"/>
      <c r="E30" s="51"/>
      <c r="F30" s="52">
        <f>+F27-F29</f>
        <v>1.3153921493410028</v>
      </c>
      <c r="G30" s="53" t="s">
        <v>3</v>
      </c>
      <c r="H30" s="10"/>
      <c r="I30" s="10"/>
      <c r="J30" s="10"/>
      <c r="K30" s="10"/>
      <c r="L30" s="10"/>
      <c r="M30" s="10"/>
      <c r="N30" s="10"/>
      <c r="O30" s="10"/>
      <c r="P30" s="10"/>
      <c r="Q30" s="10"/>
      <c r="R30" s="10"/>
      <c r="S30" s="10"/>
      <c r="T30" s="10"/>
      <c r="U30" s="10"/>
      <c r="V30" s="11"/>
    </row>
    <row r="31" spans="1:27" ht="14.45" customHeight="1" thickTop="1" thickBot="1">
      <c r="A31" s="55"/>
      <c r="B31" s="56"/>
      <c r="C31" s="56"/>
      <c r="D31" s="56"/>
      <c r="E31" s="56"/>
      <c r="F31" s="56"/>
      <c r="G31" s="57"/>
      <c r="H31" s="10"/>
      <c r="I31" s="10"/>
      <c r="J31" s="10"/>
      <c r="K31" s="10"/>
      <c r="L31" s="10"/>
      <c r="M31" s="10"/>
      <c r="N31" s="10"/>
      <c r="O31" s="10"/>
      <c r="P31" s="10"/>
      <c r="Q31" s="10"/>
      <c r="R31" s="10"/>
      <c r="S31" s="10"/>
      <c r="T31" s="10"/>
      <c r="U31" s="10"/>
      <c r="V31" s="11"/>
    </row>
    <row r="32" spans="1:27" ht="14.45" customHeight="1" thickBot="1">
      <c r="A32" s="43"/>
      <c r="B32" s="10"/>
      <c r="C32" s="10"/>
      <c r="D32" s="10"/>
      <c r="E32" s="10"/>
      <c r="F32" s="10"/>
      <c r="G32" s="10"/>
      <c r="H32" s="10"/>
      <c r="I32" s="10"/>
      <c r="J32" s="10"/>
      <c r="K32" s="10"/>
      <c r="L32" s="10"/>
      <c r="M32" s="10"/>
      <c r="N32" s="10"/>
      <c r="O32" s="10"/>
      <c r="P32" s="10"/>
      <c r="Q32" s="10"/>
      <c r="R32" s="10"/>
      <c r="S32" s="10"/>
      <c r="T32" s="10"/>
      <c r="U32" s="10"/>
      <c r="V32" s="11"/>
    </row>
    <row r="33" spans="1:22" ht="14.45" customHeight="1">
      <c r="A33" s="140" t="s">
        <v>57</v>
      </c>
      <c r="B33" s="141"/>
      <c r="C33" s="141"/>
      <c r="D33" s="141"/>
      <c r="E33" s="141"/>
      <c r="F33" s="141"/>
      <c r="G33" s="142"/>
      <c r="H33" s="10"/>
      <c r="I33" s="10"/>
      <c r="J33" s="10"/>
      <c r="K33" s="10"/>
      <c r="L33" s="10"/>
      <c r="M33" s="10"/>
      <c r="N33" s="10"/>
      <c r="O33" s="10"/>
      <c r="P33" s="10"/>
      <c r="Q33" s="10"/>
      <c r="R33" s="10"/>
      <c r="S33" s="10"/>
      <c r="T33" s="10"/>
      <c r="U33" s="10"/>
      <c r="V33" s="11"/>
    </row>
    <row r="34" spans="1:22" ht="14.45" customHeight="1">
      <c r="A34" s="17" t="str">
        <f>+C20</f>
        <v>P1 i %</v>
      </c>
      <c r="B34" s="18" t="s">
        <v>18</v>
      </c>
      <c r="C34" s="18" t="s">
        <v>19</v>
      </c>
      <c r="D34" s="18" t="s">
        <v>21</v>
      </c>
      <c r="E34" s="18" t="s">
        <v>38</v>
      </c>
      <c r="F34" s="18" t="s">
        <v>39</v>
      </c>
      <c r="G34" s="12" t="s">
        <v>22</v>
      </c>
      <c r="H34" s="6"/>
      <c r="I34" s="6"/>
      <c r="J34" s="10"/>
      <c r="K34" s="10"/>
      <c r="L34" s="10"/>
      <c r="M34" s="10"/>
      <c r="N34" s="10"/>
      <c r="O34" s="10"/>
      <c r="P34" s="10"/>
      <c r="Q34" s="10"/>
      <c r="R34" s="10"/>
      <c r="S34" s="10"/>
      <c r="T34" s="10"/>
      <c r="U34" s="10"/>
      <c r="V34" s="11"/>
    </row>
    <row r="35" spans="1:22" ht="14.45" customHeight="1">
      <c r="A35" s="77">
        <v>0</v>
      </c>
      <c r="B35" s="63">
        <v>3.9</v>
      </c>
      <c r="C35" s="63">
        <v>3</v>
      </c>
      <c r="D35" s="63">
        <f>+B35-C35</f>
        <v>0.89999999999999991</v>
      </c>
      <c r="E35" s="78">
        <f>+B35*10</f>
        <v>39</v>
      </c>
      <c r="F35" s="78">
        <f>C35*10</f>
        <v>30</v>
      </c>
      <c r="G35" s="79">
        <f>E35-F35</f>
        <v>9</v>
      </c>
      <c r="H35" s="10"/>
      <c r="I35" s="10"/>
      <c r="J35" s="10"/>
      <c r="K35" s="10"/>
      <c r="L35" s="10"/>
      <c r="M35" s="10"/>
      <c r="N35" s="10"/>
      <c r="O35" s="10"/>
      <c r="P35" s="10"/>
      <c r="Q35" s="10"/>
      <c r="R35" s="10"/>
      <c r="S35" s="10"/>
      <c r="T35" s="10"/>
      <c r="U35" s="10"/>
      <c r="V35" s="11"/>
    </row>
    <row r="36" spans="1:22" ht="14.45" customHeight="1">
      <c r="A36" s="77">
        <v>0.1</v>
      </c>
      <c r="B36" s="63">
        <v>4.53</v>
      </c>
      <c r="C36" s="63">
        <v>3.52</v>
      </c>
      <c r="D36" s="63">
        <f t="shared" ref="D36:D45" si="0">+B36-C36</f>
        <v>1.0100000000000002</v>
      </c>
      <c r="E36" s="78">
        <f t="shared" ref="E36:E45" si="1">+B36*10</f>
        <v>45.300000000000004</v>
      </c>
      <c r="F36" s="78">
        <f t="shared" ref="F36:F45" si="2">C36*10</f>
        <v>35.200000000000003</v>
      </c>
      <c r="G36" s="79">
        <f t="shared" ref="G36:G45" si="3">E36-F36</f>
        <v>10.100000000000001</v>
      </c>
      <c r="H36" s="10"/>
      <c r="I36" s="10"/>
      <c r="J36" s="10"/>
      <c r="K36" s="10"/>
      <c r="L36" s="10"/>
      <c r="M36" s="10"/>
      <c r="N36" s="10"/>
      <c r="O36" s="10"/>
      <c r="P36" s="10"/>
      <c r="Q36" s="10"/>
      <c r="R36" s="10"/>
      <c r="S36" s="10"/>
      <c r="T36" s="10"/>
      <c r="U36" s="10"/>
      <c r="V36" s="11"/>
    </row>
    <row r="37" spans="1:22" ht="14.45" customHeight="1">
      <c r="A37" s="77">
        <v>0.2</v>
      </c>
      <c r="B37" s="63">
        <v>5.15</v>
      </c>
      <c r="C37" s="63">
        <v>4.05</v>
      </c>
      <c r="D37" s="63">
        <f t="shared" si="0"/>
        <v>1.1000000000000005</v>
      </c>
      <c r="E37" s="78">
        <f t="shared" si="1"/>
        <v>51.5</v>
      </c>
      <c r="F37" s="78">
        <f t="shared" si="2"/>
        <v>40.5</v>
      </c>
      <c r="G37" s="79">
        <f t="shared" si="3"/>
        <v>11</v>
      </c>
      <c r="H37" s="10"/>
      <c r="I37" s="10"/>
      <c r="J37" s="10"/>
      <c r="K37" s="10"/>
      <c r="L37" s="10"/>
      <c r="M37" s="10"/>
      <c r="N37" s="10"/>
      <c r="O37" s="10"/>
      <c r="P37" s="10"/>
      <c r="Q37" s="10"/>
      <c r="R37" s="10"/>
      <c r="S37" s="10"/>
      <c r="T37" s="10"/>
      <c r="U37" s="10"/>
      <c r="V37" s="11"/>
    </row>
    <row r="38" spans="1:22" ht="14.45" customHeight="1">
      <c r="A38" s="77">
        <v>0.3</v>
      </c>
      <c r="B38" s="63">
        <v>5.74</v>
      </c>
      <c r="C38" s="63">
        <v>4.57</v>
      </c>
      <c r="D38" s="63">
        <f t="shared" si="0"/>
        <v>1.17</v>
      </c>
      <c r="E38" s="78">
        <f t="shared" si="1"/>
        <v>57.400000000000006</v>
      </c>
      <c r="F38" s="78">
        <f t="shared" si="2"/>
        <v>45.7</v>
      </c>
      <c r="G38" s="79">
        <f t="shared" si="3"/>
        <v>11.700000000000003</v>
      </c>
      <c r="H38" s="6"/>
      <c r="I38" s="10"/>
      <c r="J38" s="10"/>
      <c r="K38" s="10"/>
      <c r="L38" s="10"/>
      <c r="M38" s="10"/>
      <c r="N38" s="10"/>
      <c r="O38" s="10"/>
      <c r="P38" s="10"/>
      <c r="Q38" s="10"/>
      <c r="R38" s="10"/>
      <c r="S38" s="10"/>
      <c r="T38" s="10"/>
      <c r="U38" s="10"/>
      <c r="V38" s="11"/>
    </row>
    <row r="39" spans="1:22" ht="14.45" customHeight="1">
      <c r="A39" s="77">
        <v>0.4</v>
      </c>
      <c r="B39" s="63">
        <v>6.32</v>
      </c>
      <c r="C39" s="63">
        <v>5.09</v>
      </c>
      <c r="D39" s="63">
        <f t="shared" si="0"/>
        <v>1.2300000000000004</v>
      </c>
      <c r="E39" s="78">
        <f t="shared" si="1"/>
        <v>63.2</v>
      </c>
      <c r="F39" s="78">
        <f t="shared" si="2"/>
        <v>50.9</v>
      </c>
      <c r="G39" s="79">
        <f t="shared" si="3"/>
        <v>12.300000000000004</v>
      </c>
      <c r="H39" s="10"/>
      <c r="I39" s="10"/>
      <c r="J39" s="10"/>
      <c r="K39" s="10"/>
      <c r="L39" s="10"/>
      <c r="M39" s="10"/>
      <c r="N39" s="10"/>
      <c r="O39" s="10"/>
      <c r="P39" s="10"/>
      <c r="Q39" s="10"/>
      <c r="R39" s="10"/>
      <c r="S39" s="10"/>
      <c r="T39" s="10"/>
      <c r="U39" s="10"/>
      <c r="V39" s="11"/>
    </row>
    <row r="40" spans="1:22" ht="14.45" customHeight="1">
      <c r="A40" s="80">
        <v>0.5</v>
      </c>
      <c r="B40" s="81">
        <v>6.89</v>
      </c>
      <c r="C40" s="81">
        <v>5.62</v>
      </c>
      <c r="D40" s="81">
        <f t="shared" si="0"/>
        <v>1.2699999999999996</v>
      </c>
      <c r="E40" s="82">
        <f t="shared" si="1"/>
        <v>68.899999999999991</v>
      </c>
      <c r="F40" s="82">
        <f t="shared" si="2"/>
        <v>56.2</v>
      </c>
      <c r="G40" s="83">
        <f t="shared" si="3"/>
        <v>12.699999999999989</v>
      </c>
      <c r="H40" s="10"/>
      <c r="I40" s="10"/>
      <c r="J40" s="10"/>
      <c r="K40" s="10"/>
      <c r="L40" s="10"/>
      <c r="M40" s="10"/>
      <c r="N40" s="10"/>
      <c r="O40" s="10"/>
      <c r="P40" s="10"/>
      <c r="Q40" s="10"/>
      <c r="R40" s="10"/>
      <c r="S40" s="10"/>
      <c r="T40" s="10"/>
      <c r="U40" s="10"/>
      <c r="V40" s="11"/>
    </row>
    <row r="41" spans="1:22" ht="14.45" customHeight="1">
      <c r="A41" s="77">
        <v>0.6</v>
      </c>
      <c r="B41" s="63">
        <v>7.44</v>
      </c>
      <c r="C41" s="63">
        <v>6.15</v>
      </c>
      <c r="D41" s="63">
        <f t="shared" si="0"/>
        <v>1.29</v>
      </c>
      <c r="E41" s="78">
        <f t="shared" si="1"/>
        <v>74.400000000000006</v>
      </c>
      <c r="F41" s="78">
        <f t="shared" si="2"/>
        <v>61.5</v>
      </c>
      <c r="G41" s="79">
        <f t="shared" si="3"/>
        <v>12.900000000000006</v>
      </c>
      <c r="H41" s="10"/>
      <c r="I41" s="10"/>
      <c r="J41" s="10"/>
      <c r="K41" s="10"/>
      <c r="L41" s="10"/>
      <c r="M41" s="10"/>
      <c r="N41" s="10"/>
      <c r="O41" s="10"/>
      <c r="P41" s="10"/>
      <c r="Q41" s="10"/>
      <c r="R41" s="10"/>
      <c r="S41" s="10"/>
      <c r="T41" s="10"/>
      <c r="U41" s="10"/>
      <c r="V41" s="11"/>
    </row>
    <row r="42" spans="1:22" ht="14.45" customHeight="1">
      <c r="A42" s="77">
        <v>0.7</v>
      </c>
      <c r="B42" s="63">
        <v>7.99</v>
      </c>
      <c r="C42" s="63">
        <v>6.68</v>
      </c>
      <c r="D42" s="63">
        <f t="shared" si="0"/>
        <v>1.3100000000000005</v>
      </c>
      <c r="E42" s="78">
        <f t="shared" si="1"/>
        <v>79.900000000000006</v>
      </c>
      <c r="F42" s="78">
        <f t="shared" si="2"/>
        <v>66.8</v>
      </c>
      <c r="G42" s="79">
        <f t="shared" si="3"/>
        <v>13.100000000000009</v>
      </c>
      <c r="H42" s="10"/>
      <c r="I42" s="10"/>
      <c r="J42" s="10"/>
      <c r="K42" s="10"/>
      <c r="L42" s="10"/>
      <c r="M42" s="10"/>
      <c r="N42" s="10"/>
      <c r="O42" s="10"/>
      <c r="P42" s="10"/>
      <c r="Q42" s="10"/>
      <c r="R42" s="10"/>
      <c r="S42" s="10"/>
      <c r="T42" s="10"/>
      <c r="U42" s="10"/>
      <c r="V42" s="11"/>
    </row>
    <row r="43" spans="1:22" ht="14.45" customHeight="1">
      <c r="A43" s="77">
        <v>0.8</v>
      </c>
      <c r="B43" s="63">
        <v>8.5299999999999994</v>
      </c>
      <c r="C43" s="63">
        <v>7.22</v>
      </c>
      <c r="D43" s="63">
        <f t="shared" si="0"/>
        <v>1.3099999999999996</v>
      </c>
      <c r="E43" s="78">
        <f t="shared" si="1"/>
        <v>85.3</v>
      </c>
      <c r="F43" s="78">
        <f t="shared" si="2"/>
        <v>72.2</v>
      </c>
      <c r="G43" s="79">
        <f t="shared" si="3"/>
        <v>13.099999999999994</v>
      </c>
      <c r="H43" s="10"/>
      <c r="I43" s="10"/>
      <c r="J43" s="10"/>
      <c r="K43" s="10"/>
      <c r="L43" s="10"/>
      <c r="M43" s="10"/>
      <c r="N43" s="10"/>
      <c r="O43" s="10"/>
      <c r="P43" s="10"/>
      <c r="Q43" s="10"/>
      <c r="R43" s="10"/>
      <c r="S43" s="10"/>
      <c r="T43" s="10"/>
      <c r="U43" s="10"/>
      <c r="V43" s="11"/>
    </row>
    <row r="44" spans="1:22" ht="14.45" customHeight="1">
      <c r="A44" s="77">
        <v>0.9</v>
      </c>
      <c r="B44" s="63">
        <v>9.06</v>
      </c>
      <c r="C44" s="63">
        <v>7.77</v>
      </c>
      <c r="D44" s="63">
        <f t="shared" si="0"/>
        <v>1.2900000000000009</v>
      </c>
      <c r="E44" s="78">
        <f t="shared" si="1"/>
        <v>90.600000000000009</v>
      </c>
      <c r="F44" s="78">
        <f t="shared" si="2"/>
        <v>77.699999999999989</v>
      </c>
      <c r="G44" s="79">
        <f t="shared" si="3"/>
        <v>12.90000000000002</v>
      </c>
      <c r="H44" s="10"/>
      <c r="I44" s="10"/>
      <c r="J44" s="10"/>
      <c r="K44" s="10"/>
      <c r="L44" s="10"/>
      <c r="M44" s="10"/>
      <c r="N44" s="10"/>
      <c r="O44" s="10"/>
      <c r="P44" s="10"/>
      <c r="Q44" s="10"/>
      <c r="R44" s="10"/>
      <c r="S44" s="10"/>
      <c r="T44" s="10"/>
      <c r="U44" s="10"/>
      <c r="V44" s="11"/>
    </row>
    <row r="45" spans="1:22" ht="14.45" customHeight="1" thickBot="1">
      <c r="A45" s="84">
        <v>1</v>
      </c>
      <c r="B45" s="85">
        <v>9.59</v>
      </c>
      <c r="C45" s="85">
        <v>8.33</v>
      </c>
      <c r="D45" s="85">
        <f t="shared" si="0"/>
        <v>1.2599999999999998</v>
      </c>
      <c r="E45" s="86">
        <f t="shared" si="1"/>
        <v>95.9</v>
      </c>
      <c r="F45" s="86">
        <f t="shared" si="2"/>
        <v>83.3</v>
      </c>
      <c r="G45" s="87">
        <f t="shared" si="3"/>
        <v>12.600000000000009</v>
      </c>
      <c r="H45" s="10"/>
      <c r="I45" s="10"/>
      <c r="J45" s="10"/>
      <c r="K45" s="10"/>
      <c r="L45" s="10"/>
      <c r="M45" s="10"/>
      <c r="N45" s="10"/>
      <c r="O45" s="10"/>
      <c r="P45" s="10"/>
      <c r="Q45" s="10"/>
      <c r="R45" s="10"/>
      <c r="S45" s="10"/>
      <c r="T45" s="10"/>
      <c r="U45" s="10"/>
      <c r="V45" s="11"/>
    </row>
    <row r="46" spans="1:22" ht="14.45" customHeight="1" thickBot="1">
      <c r="A46" s="43"/>
      <c r="B46" s="10"/>
      <c r="C46" s="10"/>
      <c r="D46" s="10"/>
      <c r="E46" s="10"/>
      <c r="F46" s="10"/>
      <c r="G46" s="10"/>
      <c r="H46" s="10"/>
      <c r="I46" s="88"/>
      <c r="J46" s="10"/>
      <c r="K46" s="45"/>
      <c r="L46" s="45"/>
      <c r="M46" s="10"/>
      <c r="N46" s="10"/>
      <c r="O46" s="45"/>
      <c r="P46" s="10"/>
      <c r="Q46" s="10"/>
      <c r="R46" s="10"/>
      <c r="S46" s="10"/>
      <c r="T46" s="10"/>
      <c r="U46" s="10"/>
      <c r="V46" s="11"/>
    </row>
    <row r="47" spans="1:22" ht="14.45" customHeight="1">
      <c r="A47" s="140" t="s">
        <v>58</v>
      </c>
      <c r="B47" s="141"/>
      <c r="C47" s="141"/>
      <c r="D47" s="141"/>
      <c r="E47" s="141"/>
      <c r="F47" s="141"/>
      <c r="G47" s="142"/>
      <c r="H47" s="10"/>
      <c r="I47" s="127" t="s">
        <v>20</v>
      </c>
      <c r="J47" s="128"/>
      <c r="K47" s="128"/>
      <c r="L47" s="128"/>
      <c r="M47" s="129"/>
      <c r="N47" s="10"/>
      <c r="O47" s="10" t="s">
        <v>65</v>
      </c>
      <c r="P47" s="10"/>
      <c r="Q47" s="10"/>
      <c r="R47" s="10"/>
      <c r="S47" s="10"/>
      <c r="T47" s="10"/>
      <c r="U47" s="10"/>
      <c r="V47" s="11"/>
    </row>
    <row r="48" spans="1:22" ht="14.45" customHeight="1">
      <c r="A48" s="17" t="str">
        <f>+A34</f>
        <v>P1 i %</v>
      </c>
      <c r="B48" s="18" t="s">
        <v>18</v>
      </c>
      <c r="C48" s="18" t="s">
        <v>19</v>
      </c>
      <c r="D48" s="18" t="s">
        <v>21</v>
      </c>
      <c r="E48" s="18" t="s">
        <v>38</v>
      </c>
      <c r="F48" s="18" t="s">
        <v>39</v>
      </c>
      <c r="G48" s="12" t="s">
        <v>22</v>
      </c>
      <c r="H48" s="10"/>
      <c r="I48" s="120" t="s">
        <v>32</v>
      </c>
      <c r="J48" s="121"/>
      <c r="K48" s="121"/>
      <c r="L48" s="121"/>
      <c r="M48" s="122"/>
      <c r="N48" s="10"/>
      <c r="O48" s="10" t="s">
        <v>34</v>
      </c>
      <c r="P48" s="10"/>
      <c r="Q48" s="10"/>
      <c r="R48" s="10"/>
      <c r="S48" s="10"/>
      <c r="T48" s="10"/>
      <c r="U48" s="10"/>
      <c r="V48" s="11"/>
    </row>
    <row r="49" spans="1:22" ht="14.45" customHeight="1">
      <c r="A49" s="77">
        <v>0</v>
      </c>
      <c r="B49" s="63">
        <v>3.6</v>
      </c>
      <c r="C49" s="63">
        <v>3.08</v>
      </c>
      <c r="D49" s="63">
        <f>+B49-C49</f>
        <v>0.52</v>
      </c>
      <c r="E49" s="78">
        <f>+B49*10</f>
        <v>36</v>
      </c>
      <c r="F49" s="78">
        <f>C49*10</f>
        <v>30.8</v>
      </c>
      <c r="G49" s="79">
        <f>E49-F49</f>
        <v>5.1999999999999993</v>
      </c>
      <c r="H49" s="10"/>
      <c r="I49" s="113" t="s">
        <v>62</v>
      </c>
      <c r="J49" s="114"/>
      <c r="K49" s="18" t="s">
        <v>63</v>
      </c>
      <c r="L49" s="18" t="s">
        <v>26</v>
      </c>
      <c r="M49" s="12" t="s">
        <v>27</v>
      </c>
      <c r="N49" s="10"/>
      <c r="O49" s="10" t="s">
        <v>35</v>
      </c>
      <c r="P49" s="10"/>
      <c r="Q49" s="10"/>
      <c r="R49" s="10"/>
      <c r="S49" s="10"/>
      <c r="T49" s="10"/>
      <c r="U49" s="10"/>
      <c r="V49" s="11"/>
    </row>
    <row r="50" spans="1:22" ht="14.45" customHeight="1">
      <c r="A50" s="77">
        <v>0.1</v>
      </c>
      <c r="B50" s="63">
        <v>4.22</v>
      </c>
      <c r="C50" s="63">
        <v>3.63</v>
      </c>
      <c r="D50" s="63">
        <f t="shared" ref="D50:D59" si="4">+B50-C50</f>
        <v>0.58999999999999986</v>
      </c>
      <c r="E50" s="78">
        <f t="shared" ref="E50:E59" si="5">+B50*10</f>
        <v>42.199999999999996</v>
      </c>
      <c r="F50" s="78">
        <f t="shared" ref="F50:F59" si="6">C50*10</f>
        <v>36.299999999999997</v>
      </c>
      <c r="G50" s="79">
        <f t="shared" ref="G50:G59" si="7">E50-F50</f>
        <v>5.8999999999999986</v>
      </c>
      <c r="H50" s="10"/>
      <c r="I50" s="115">
        <v>91</v>
      </c>
      <c r="J50" s="116"/>
      <c r="K50" s="89">
        <v>10</v>
      </c>
      <c r="L50" s="90">
        <v>0.2</v>
      </c>
      <c r="M50" s="91">
        <f>+L51/L50</f>
        <v>0.55466615384616602</v>
      </c>
      <c r="N50" s="10"/>
      <c r="O50" s="10" t="s">
        <v>36</v>
      </c>
      <c r="P50" s="10"/>
      <c r="Q50" s="10"/>
      <c r="R50" s="10"/>
      <c r="S50" s="10"/>
      <c r="T50" s="10"/>
      <c r="U50" s="10"/>
      <c r="V50" s="11"/>
    </row>
    <row r="51" spans="1:22" ht="14.45" customHeight="1" thickBot="1">
      <c r="A51" s="77">
        <v>0.2</v>
      </c>
      <c r="B51" s="63">
        <v>4.83</v>
      </c>
      <c r="C51" s="63">
        <v>4.18</v>
      </c>
      <c r="D51" s="63">
        <f t="shared" si="4"/>
        <v>0.65000000000000036</v>
      </c>
      <c r="E51" s="78">
        <f t="shared" si="5"/>
        <v>48.3</v>
      </c>
      <c r="F51" s="78">
        <f t="shared" si="6"/>
        <v>41.8</v>
      </c>
      <c r="G51" s="79">
        <f t="shared" si="7"/>
        <v>6.5</v>
      </c>
      <c r="H51" s="10"/>
      <c r="I51" s="117" t="s">
        <v>33</v>
      </c>
      <c r="J51" s="118"/>
      <c r="K51" s="119"/>
      <c r="L51" s="92">
        <v>0.11093323076923321</v>
      </c>
      <c r="M51" s="93" t="s">
        <v>1</v>
      </c>
      <c r="N51" s="10"/>
      <c r="O51" s="10" t="s">
        <v>37</v>
      </c>
      <c r="P51" s="10"/>
      <c r="Q51" s="10"/>
      <c r="R51" s="10"/>
      <c r="S51" s="10"/>
      <c r="T51" s="10"/>
      <c r="U51" s="10"/>
      <c r="V51" s="11"/>
    </row>
    <row r="52" spans="1:22" ht="14.45" customHeight="1">
      <c r="A52" s="77">
        <v>0.3</v>
      </c>
      <c r="B52" s="63">
        <v>5.42</v>
      </c>
      <c r="C52" s="63">
        <v>4.7300000000000004</v>
      </c>
      <c r="D52" s="63">
        <f t="shared" si="4"/>
        <v>0.6899999999999995</v>
      </c>
      <c r="E52" s="78">
        <f t="shared" si="5"/>
        <v>54.2</v>
      </c>
      <c r="F52" s="78">
        <f t="shared" si="6"/>
        <v>47.300000000000004</v>
      </c>
      <c r="G52" s="79">
        <f t="shared" si="7"/>
        <v>6.8999999999999986</v>
      </c>
      <c r="H52" s="10"/>
      <c r="I52" s="94"/>
      <c r="J52" s="3"/>
      <c r="K52" s="3"/>
      <c r="L52" s="3"/>
      <c r="M52" s="4"/>
      <c r="N52" s="10"/>
      <c r="O52" s="10"/>
      <c r="P52" s="10"/>
      <c r="Q52" s="10"/>
      <c r="R52" s="10"/>
      <c r="S52" s="10"/>
      <c r="T52" s="10"/>
      <c r="U52" s="10"/>
      <c r="V52" s="11"/>
    </row>
    <row r="53" spans="1:22" ht="14.45" customHeight="1">
      <c r="A53" s="77">
        <v>0.4</v>
      </c>
      <c r="B53" s="63">
        <v>6.01</v>
      </c>
      <c r="C53" s="63">
        <v>5.28</v>
      </c>
      <c r="D53" s="63">
        <f t="shared" si="4"/>
        <v>0.72999999999999954</v>
      </c>
      <c r="E53" s="78">
        <f t="shared" si="5"/>
        <v>60.099999999999994</v>
      </c>
      <c r="F53" s="78">
        <f t="shared" si="6"/>
        <v>52.800000000000004</v>
      </c>
      <c r="G53" s="79">
        <f t="shared" si="7"/>
        <v>7.2999999999999901</v>
      </c>
      <c r="H53" s="10"/>
      <c r="I53" s="43" t="s">
        <v>64</v>
      </c>
      <c r="J53" s="10"/>
      <c r="K53" s="95">
        <f>1+I50/(K50+L51)</f>
        <v>10.000158335837096</v>
      </c>
      <c r="L53" s="96">
        <f>20*LOG10(K53)</f>
        <v>20.0001375276719</v>
      </c>
      <c r="M53" s="97" t="s">
        <v>17</v>
      </c>
      <c r="N53" s="10"/>
      <c r="O53" s="10"/>
      <c r="P53" s="10"/>
      <c r="Q53" s="10"/>
      <c r="R53" s="10"/>
      <c r="S53" s="10"/>
      <c r="T53" s="10"/>
      <c r="U53" s="10"/>
      <c r="V53" s="11"/>
    </row>
    <row r="54" spans="1:22" ht="14.45" customHeight="1" thickBot="1">
      <c r="A54" s="80">
        <v>0.5</v>
      </c>
      <c r="B54" s="81">
        <v>6.58</v>
      </c>
      <c r="C54" s="81">
        <v>5.83</v>
      </c>
      <c r="D54" s="81">
        <f t="shared" si="4"/>
        <v>0.75</v>
      </c>
      <c r="E54" s="82">
        <f t="shared" si="5"/>
        <v>65.8</v>
      </c>
      <c r="F54" s="82">
        <f t="shared" si="6"/>
        <v>58.3</v>
      </c>
      <c r="G54" s="83">
        <f t="shared" si="7"/>
        <v>7.5</v>
      </c>
      <c r="H54" s="10"/>
      <c r="I54" s="55"/>
      <c r="J54" s="56"/>
      <c r="K54" s="56"/>
      <c r="L54" s="56"/>
      <c r="M54" s="57"/>
      <c r="N54" s="10"/>
      <c r="O54" s="45"/>
      <c r="P54" s="10"/>
      <c r="Q54" s="10"/>
      <c r="R54" s="10"/>
      <c r="S54" s="10"/>
      <c r="T54" s="10"/>
      <c r="U54" s="10"/>
      <c r="V54" s="11"/>
    </row>
    <row r="55" spans="1:22" ht="14.45" customHeight="1">
      <c r="A55" s="77">
        <v>0.6</v>
      </c>
      <c r="B55" s="63">
        <v>7.15</v>
      </c>
      <c r="C55" s="63">
        <v>6.39</v>
      </c>
      <c r="D55" s="63">
        <f t="shared" si="4"/>
        <v>0.76000000000000068</v>
      </c>
      <c r="E55" s="78">
        <f t="shared" si="5"/>
        <v>71.5</v>
      </c>
      <c r="F55" s="78">
        <f t="shared" si="6"/>
        <v>63.9</v>
      </c>
      <c r="G55" s="79">
        <f t="shared" si="7"/>
        <v>7.6000000000000014</v>
      </c>
      <c r="H55" s="10"/>
      <c r="I55" s="10"/>
      <c r="J55" s="10"/>
      <c r="K55" s="10"/>
      <c r="L55" s="10"/>
      <c r="M55" s="10"/>
      <c r="N55" s="10"/>
      <c r="O55" s="45"/>
      <c r="P55" s="10"/>
      <c r="Q55" s="10"/>
      <c r="R55" s="10"/>
      <c r="S55" s="10"/>
      <c r="T55" s="10"/>
      <c r="U55" s="10"/>
      <c r="V55" s="11"/>
    </row>
    <row r="56" spans="1:22" ht="14.45" customHeight="1">
      <c r="A56" s="77">
        <v>0.7</v>
      </c>
      <c r="B56" s="63">
        <v>7.72</v>
      </c>
      <c r="C56" s="63">
        <v>6.94</v>
      </c>
      <c r="D56" s="63">
        <f t="shared" si="4"/>
        <v>0.77999999999999936</v>
      </c>
      <c r="E56" s="78">
        <f t="shared" si="5"/>
        <v>77.2</v>
      </c>
      <c r="F56" s="78">
        <f t="shared" si="6"/>
        <v>69.400000000000006</v>
      </c>
      <c r="G56" s="79">
        <f t="shared" si="7"/>
        <v>7.7999999999999972</v>
      </c>
      <c r="H56" s="10"/>
      <c r="I56" s="10"/>
      <c r="J56" s="10"/>
      <c r="K56" s="10"/>
      <c r="L56" s="10"/>
      <c r="M56" s="10"/>
      <c r="N56" s="10"/>
      <c r="O56" s="45"/>
      <c r="P56" s="10"/>
      <c r="Q56" s="10"/>
      <c r="R56" s="10"/>
      <c r="S56" s="10"/>
      <c r="T56" s="10"/>
      <c r="U56" s="10"/>
      <c r="V56" s="11"/>
    </row>
    <row r="57" spans="1:22" ht="14.45" customHeight="1">
      <c r="A57" s="77">
        <v>0.8</v>
      </c>
      <c r="B57" s="63">
        <v>8.2799999999999994</v>
      </c>
      <c r="C57" s="63">
        <v>7.5</v>
      </c>
      <c r="D57" s="63">
        <f t="shared" si="4"/>
        <v>0.77999999999999936</v>
      </c>
      <c r="E57" s="78">
        <f t="shared" si="5"/>
        <v>82.8</v>
      </c>
      <c r="F57" s="78">
        <f t="shared" si="6"/>
        <v>75</v>
      </c>
      <c r="G57" s="79">
        <f t="shared" si="7"/>
        <v>7.7999999999999972</v>
      </c>
      <c r="H57" s="10"/>
      <c r="I57" s="10"/>
      <c r="J57" s="10"/>
      <c r="K57" s="10"/>
      <c r="L57" s="10"/>
      <c r="M57" s="10"/>
      <c r="N57" s="10"/>
      <c r="O57" s="45"/>
      <c r="P57" s="10"/>
      <c r="Q57" s="10"/>
      <c r="R57" s="10"/>
      <c r="S57" s="10"/>
      <c r="T57" s="10"/>
      <c r="U57" s="10"/>
      <c r="V57" s="11"/>
    </row>
    <row r="58" spans="1:22" ht="14.45" customHeight="1">
      <c r="A58" s="77">
        <v>0.9</v>
      </c>
      <c r="B58" s="63">
        <v>8.83</v>
      </c>
      <c r="C58" s="63">
        <v>8.07</v>
      </c>
      <c r="D58" s="63">
        <f t="shared" si="4"/>
        <v>0.75999999999999979</v>
      </c>
      <c r="E58" s="78">
        <f t="shared" si="5"/>
        <v>88.3</v>
      </c>
      <c r="F58" s="78">
        <f t="shared" si="6"/>
        <v>80.7</v>
      </c>
      <c r="G58" s="79">
        <f t="shared" si="7"/>
        <v>7.5999999999999943</v>
      </c>
      <c r="H58" s="10"/>
      <c r="I58" s="10"/>
      <c r="J58" s="10"/>
      <c r="K58" s="10"/>
      <c r="L58" s="10"/>
      <c r="M58" s="10"/>
      <c r="N58" s="10"/>
      <c r="O58" s="45"/>
      <c r="P58" s="10"/>
      <c r="Q58" s="10"/>
      <c r="R58" s="10"/>
      <c r="S58" s="10"/>
      <c r="T58" s="10"/>
      <c r="U58" s="10"/>
      <c r="V58" s="11"/>
    </row>
    <row r="59" spans="1:22" ht="14.45" customHeight="1" thickBot="1">
      <c r="A59" s="84">
        <v>1</v>
      </c>
      <c r="B59" s="85">
        <v>9.39</v>
      </c>
      <c r="C59" s="85">
        <v>8.64</v>
      </c>
      <c r="D59" s="85">
        <f t="shared" si="4"/>
        <v>0.75</v>
      </c>
      <c r="E59" s="86">
        <f t="shared" si="5"/>
        <v>93.9</v>
      </c>
      <c r="F59" s="86">
        <f t="shared" si="6"/>
        <v>86.4</v>
      </c>
      <c r="G59" s="87">
        <f t="shared" si="7"/>
        <v>7.5</v>
      </c>
      <c r="H59" s="10"/>
      <c r="I59" s="10"/>
      <c r="J59" s="10"/>
      <c r="K59" s="10"/>
      <c r="L59" s="10"/>
      <c r="M59" s="10"/>
      <c r="N59" s="10"/>
      <c r="O59" s="45"/>
      <c r="P59" s="10"/>
      <c r="Q59" s="10"/>
      <c r="R59" s="10"/>
      <c r="S59" s="10"/>
      <c r="T59" s="10"/>
      <c r="U59" s="10"/>
      <c r="V59" s="11"/>
    </row>
    <row r="60" spans="1:22" ht="14.45" customHeight="1" thickBot="1">
      <c r="A60" s="43"/>
      <c r="B60" s="10"/>
      <c r="C60" s="10"/>
      <c r="D60" s="10"/>
      <c r="E60" s="10"/>
      <c r="F60" s="10"/>
      <c r="G60" s="10"/>
      <c r="H60" s="10"/>
      <c r="I60" s="10"/>
      <c r="J60" s="10"/>
      <c r="K60" s="10"/>
      <c r="L60" s="10"/>
      <c r="M60" s="10"/>
      <c r="N60" s="10"/>
      <c r="O60" s="45"/>
      <c r="P60" s="10"/>
      <c r="Q60" s="10"/>
      <c r="R60" s="10"/>
      <c r="S60" s="10"/>
      <c r="T60" s="10"/>
      <c r="U60" s="10"/>
      <c r="V60" s="11"/>
    </row>
    <row r="61" spans="1:22" ht="14.45" customHeight="1">
      <c r="A61" s="140" t="s">
        <v>59</v>
      </c>
      <c r="B61" s="141"/>
      <c r="C61" s="141"/>
      <c r="D61" s="141"/>
      <c r="E61" s="141"/>
      <c r="F61" s="141"/>
      <c r="G61" s="142"/>
      <c r="H61" s="10"/>
      <c r="I61" s="112"/>
      <c r="J61" s="112"/>
      <c r="K61" s="112"/>
      <c r="L61" s="112"/>
      <c r="M61" s="112"/>
      <c r="N61" s="112"/>
      <c r="O61" s="112"/>
      <c r="P61" s="112"/>
      <c r="Q61" s="10"/>
      <c r="R61" s="10"/>
      <c r="S61" s="10"/>
      <c r="T61" s="10"/>
      <c r="U61" s="10"/>
      <c r="V61" s="11"/>
    </row>
    <row r="62" spans="1:22" ht="14.45" customHeight="1">
      <c r="A62" s="17" t="str">
        <f>+A48</f>
        <v>P1 i %</v>
      </c>
      <c r="B62" s="18" t="s">
        <v>18</v>
      </c>
      <c r="C62" s="18" t="s">
        <v>19</v>
      </c>
      <c r="D62" s="18" t="s">
        <v>21</v>
      </c>
      <c r="E62" s="18" t="s">
        <v>38</v>
      </c>
      <c r="F62" s="18" t="s">
        <v>39</v>
      </c>
      <c r="G62" s="12" t="s">
        <v>22</v>
      </c>
      <c r="H62" s="10"/>
      <c r="I62" s="10"/>
      <c r="J62" s="10"/>
      <c r="K62" s="10"/>
      <c r="L62" s="10"/>
      <c r="M62" s="10"/>
      <c r="N62" s="10"/>
      <c r="O62" s="45"/>
      <c r="P62" s="10"/>
      <c r="Q62" s="10"/>
      <c r="R62" s="10"/>
      <c r="S62" s="10"/>
      <c r="T62" s="10"/>
      <c r="U62" s="10"/>
      <c r="V62" s="11"/>
    </row>
    <row r="63" spans="1:22" ht="14.45" customHeight="1">
      <c r="A63" s="77">
        <v>0</v>
      </c>
      <c r="B63" s="63">
        <v>3.48</v>
      </c>
      <c r="C63" s="63">
        <v>3.11</v>
      </c>
      <c r="D63" s="63">
        <f>+B63-C63</f>
        <v>0.37000000000000011</v>
      </c>
      <c r="E63" s="78">
        <f>+B63*10</f>
        <v>34.799999999999997</v>
      </c>
      <c r="F63" s="78">
        <f>C63*10</f>
        <v>31.099999999999998</v>
      </c>
      <c r="G63" s="79">
        <f>E63-F63</f>
        <v>3.6999999999999993</v>
      </c>
      <c r="H63" s="10"/>
      <c r="I63" s="103"/>
      <c r="J63" s="109"/>
      <c r="K63" s="109"/>
      <c r="L63" s="109"/>
      <c r="M63" s="109"/>
      <c r="N63" s="109"/>
      <c r="O63" s="109"/>
      <c r="P63" s="104"/>
      <c r="Q63" s="10"/>
      <c r="R63" s="10"/>
      <c r="S63" s="10"/>
      <c r="T63" s="10"/>
      <c r="U63" s="10"/>
      <c r="V63" s="11"/>
    </row>
    <row r="64" spans="1:22" ht="14.45" customHeight="1">
      <c r="A64" s="77">
        <v>0.1</v>
      </c>
      <c r="B64" s="63">
        <v>4.09</v>
      </c>
      <c r="C64" s="63">
        <v>3.67</v>
      </c>
      <c r="D64" s="63">
        <f t="shared" ref="D64:D73" si="8">+B64-C64</f>
        <v>0.41999999999999993</v>
      </c>
      <c r="E64" s="78">
        <f t="shared" ref="E64:E73" si="9">+B64*10</f>
        <v>40.9</v>
      </c>
      <c r="F64" s="78">
        <f t="shared" ref="F64:F73" si="10">C64*10</f>
        <v>36.700000000000003</v>
      </c>
      <c r="G64" s="79">
        <f t="shared" ref="G64:G73" si="11">E64-F64</f>
        <v>4.1999999999999957</v>
      </c>
      <c r="H64" s="10"/>
      <c r="I64" s="10"/>
      <c r="J64" s="106"/>
      <c r="K64" s="107"/>
      <c r="L64" s="107"/>
      <c r="M64" s="107"/>
      <c r="N64" s="107"/>
      <c r="O64" s="45"/>
      <c r="P64" s="10"/>
      <c r="Q64" s="10"/>
      <c r="R64" s="10"/>
      <c r="S64" s="10"/>
      <c r="T64" s="10"/>
      <c r="U64" s="10"/>
      <c r="V64" s="11"/>
    </row>
    <row r="65" spans="1:22" ht="14.45" customHeight="1">
      <c r="A65" s="77">
        <v>0.2</v>
      </c>
      <c r="B65" s="63">
        <v>4.6900000000000004</v>
      </c>
      <c r="C65" s="63">
        <v>4.24</v>
      </c>
      <c r="D65" s="63">
        <f t="shared" si="8"/>
        <v>0.45000000000000018</v>
      </c>
      <c r="E65" s="78">
        <f t="shared" si="9"/>
        <v>46.900000000000006</v>
      </c>
      <c r="F65" s="78">
        <f t="shared" si="10"/>
        <v>42.400000000000006</v>
      </c>
      <c r="G65" s="79">
        <f t="shared" si="11"/>
        <v>4.5</v>
      </c>
      <c r="H65" s="10"/>
      <c r="I65" s="105"/>
      <c r="J65" s="109" t="s">
        <v>67</v>
      </c>
      <c r="K65" s="109"/>
      <c r="L65" s="109"/>
      <c r="M65" s="109"/>
      <c r="N65" s="109"/>
      <c r="O65" s="109"/>
      <c r="P65" s="105"/>
      <c r="Q65" s="10"/>
      <c r="R65" s="10"/>
      <c r="S65" s="10"/>
      <c r="T65" s="10"/>
      <c r="U65" s="10"/>
      <c r="V65" s="11"/>
    </row>
    <row r="66" spans="1:22" ht="14.45" customHeight="1">
      <c r="A66" s="77">
        <v>0.3</v>
      </c>
      <c r="B66" s="63">
        <v>5.29</v>
      </c>
      <c r="C66" s="63">
        <v>4.8</v>
      </c>
      <c r="D66" s="63">
        <f t="shared" si="8"/>
        <v>0.49000000000000021</v>
      </c>
      <c r="E66" s="78">
        <f t="shared" si="9"/>
        <v>52.9</v>
      </c>
      <c r="F66" s="78">
        <f t="shared" si="10"/>
        <v>48</v>
      </c>
      <c r="G66" s="79">
        <f t="shared" si="11"/>
        <v>4.8999999999999986</v>
      </c>
      <c r="H66" s="10"/>
      <c r="I66" s="10"/>
      <c r="J66" s="106"/>
      <c r="K66" s="108"/>
      <c r="L66" s="108"/>
      <c r="M66" s="108"/>
      <c r="N66" s="108"/>
      <c r="O66" s="45"/>
      <c r="P66" s="10"/>
      <c r="Q66" s="10"/>
      <c r="R66" s="10"/>
      <c r="S66" s="10"/>
      <c r="T66" s="10"/>
      <c r="U66" s="10"/>
      <c r="V66" s="11"/>
    </row>
    <row r="67" spans="1:22" ht="14.45" customHeight="1">
      <c r="A67" s="77">
        <v>0.4</v>
      </c>
      <c r="B67" s="63">
        <v>5.88</v>
      </c>
      <c r="C67" s="63">
        <v>5.36</v>
      </c>
      <c r="D67" s="63">
        <f t="shared" si="8"/>
        <v>0.51999999999999957</v>
      </c>
      <c r="E67" s="78">
        <f t="shared" si="9"/>
        <v>58.8</v>
      </c>
      <c r="F67" s="78">
        <f t="shared" si="10"/>
        <v>53.6</v>
      </c>
      <c r="G67" s="79">
        <f t="shared" si="11"/>
        <v>5.1999999999999957</v>
      </c>
      <c r="H67" s="10"/>
      <c r="I67" s="10"/>
      <c r="J67" s="110" t="s">
        <v>40</v>
      </c>
      <c r="K67" s="110"/>
      <c r="L67" s="110"/>
      <c r="M67" s="110"/>
      <c r="N67" s="110"/>
      <c r="O67" s="110"/>
      <c r="P67" s="10"/>
      <c r="Q67" s="10"/>
      <c r="R67" s="10"/>
      <c r="S67" s="10"/>
      <c r="T67" s="10"/>
      <c r="U67" s="10"/>
      <c r="V67" s="11"/>
    </row>
    <row r="68" spans="1:22" ht="14.45" customHeight="1">
      <c r="A68" s="80">
        <v>0.5</v>
      </c>
      <c r="B68" s="81">
        <v>6.46</v>
      </c>
      <c r="C68" s="81">
        <v>5.92</v>
      </c>
      <c r="D68" s="81">
        <f t="shared" si="8"/>
        <v>0.54</v>
      </c>
      <c r="E68" s="82">
        <f t="shared" si="9"/>
        <v>64.599999999999994</v>
      </c>
      <c r="F68" s="82">
        <f t="shared" si="10"/>
        <v>59.2</v>
      </c>
      <c r="G68" s="83">
        <f t="shared" si="11"/>
        <v>5.3999999999999915</v>
      </c>
      <c r="H68" s="10"/>
      <c r="I68" s="10"/>
      <c r="J68" s="108"/>
      <c r="K68" s="10"/>
      <c r="L68" s="10"/>
      <c r="M68" s="10"/>
      <c r="N68" s="10"/>
      <c r="O68" s="45"/>
      <c r="P68" s="10"/>
      <c r="Q68" s="10"/>
      <c r="R68" s="10"/>
      <c r="S68" s="10"/>
      <c r="T68" s="10"/>
      <c r="U68" s="10"/>
      <c r="V68" s="11"/>
    </row>
    <row r="69" spans="1:22" ht="14.45" customHeight="1">
      <c r="A69" s="77">
        <v>0.6</v>
      </c>
      <c r="B69" s="63">
        <v>7.03</v>
      </c>
      <c r="C69" s="63">
        <v>6.49</v>
      </c>
      <c r="D69" s="63">
        <f t="shared" si="8"/>
        <v>0.54</v>
      </c>
      <c r="E69" s="78">
        <f t="shared" si="9"/>
        <v>70.3</v>
      </c>
      <c r="F69" s="78">
        <f t="shared" si="10"/>
        <v>64.900000000000006</v>
      </c>
      <c r="G69" s="79">
        <f t="shared" si="11"/>
        <v>5.3999999999999915</v>
      </c>
      <c r="H69" s="10"/>
      <c r="I69" s="10"/>
      <c r="J69" s="111" t="s">
        <v>68</v>
      </c>
      <c r="K69" s="111"/>
      <c r="L69" s="111"/>
      <c r="M69" s="111"/>
      <c r="N69" s="111"/>
      <c r="O69" s="111"/>
      <c r="P69" s="10"/>
      <c r="Q69" s="10"/>
      <c r="R69" s="10"/>
      <c r="S69" s="10"/>
      <c r="T69" s="10"/>
      <c r="U69" s="10"/>
      <c r="V69" s="11"/>
    </row>
    <row r="70" spans="1:22" ht="14.45" customHeight="1">
      <c r="A70" s="77">
        <v>0.7</v>
      </c>
      <c r="B70" s="63">
        <v>7.6</v>
      </c>
      <c r="C70" s="63">
        <v>7.06</v>
      </c>
      <c r="D70" s="63">
        <f t="shared" si="8"/>
        <v>0.54</v>
      </c>
      <c r="E70" s="78">
        <f t="shared" si="9"/>
        <v>76</v>
      </c>
      <c r="F70" s="78">
        <f t="shared" si="10"/>
        <v>70.599999999999994</v>
      </c>
      <c r="G70" s="79">
        <f t="shared" si="11"/>
        <v>5.4000000000000057</v>
      </c>
      <c r="H70" s="10"/>
      <c r="I70" s="10"/>
      <c r="J70" s="111"/>
      <c r="K70" s="111"/>
      <c r="L70" s="111"/>
      <c r="M70" s="111"/>
      <c r="N70" s="111"/>
      <c r="O70" s="111"/>
      <c r="P70" s="10"/>
      <c r="Q70" s="10"/>
      <c r="R70" s="10"/>
      <c r="S70" s="10"/>
      <c r="T70" s="10"/>
      <c r="U70" s="10"/>
      <c r="V70" s="11"/>
    </row>
    <row r="71" spans="1:22" ht="14.45" customHeight="1">
      <c r="A71" s="77">
        <v>0.8</v>
      </c>
      <c r="B71" s="63">
        <v>8.16</v>
      </c>
      <c r="C71" s="63">
        <v>7.62</v>
      </c>
      <c r="D71" s="63">
        <f t="shared" si="8"/>
        <v>0.54</v>
      </c>
      <c r="E71" s="78">
        <f t="shared" si="9"/>
        <v>81.599999999999994</v>
      </c>
      <c r="F71" s="78">
        <f t="shared" si="10"/>
        <v>76.2</v>
      </c>
      <c r="G71" s="79">
        <f t="shared" si="11"/>
        <v>5.3999999999999915</v>
      </c>
      <c r="H71" s="10"/>
      <c r="I71" s="10"/>
      <c r="J71" s="10"/>
      <c r="K71" s="10"/>
      <c r="L71" s="10"/>
      <c r="M71" s="10"/>
      <c r="N71" s="10"/>
      <c r="O71" s="45"/>
      <c r="P71" s="10"/>
      <c r="Q71" s="10"/>
      <c r="R71" s="10"/>
      <c r="S71" s="10"/>
      <c r="T71" s="10"/>
      <c r="U71" s="10"/>
      <c r="V71" s="11"/>
    </row>
    <row r="72" spans="1:22" ht="14.45" customHeight="1">
      <c r="A72" s="77">
        <v>0.9</v>
      </c>
      <c r="B72" s="63">
        <v>8.74</v>
      </c>
      <c r="C72" s="63">
        <v>8.1999999999999993</v>
      </c>
      <c r="D72" s="63">
        <f t="shared" si="8"/>
        <v>0.54000000000000092</v>
      </c>
      <c r="E72" s="78">
        <f t="shared" si="9"/>
        <v>87.4</v>
      </c>
      <c r="F72" s="78">
        <f t="shared" si="10"/>
        <v>82</v>
      </c>
      <c r="G72" s="79">
        <f t="shared" si="11"/>
        <v>5.4000000000000057</v>
      </c>
      <c r="H72" s="10"/>
      <c r="I72" s="10"/>
      <c r="J72" s="10"/>
      <c r="K72" s="10"/>
      <c r="L72" s="10"/>
      <c r="M72" s="10"/>
      <c r="N72" s="10"/>
      <c r="O72" s="45"/>
      <c r="P72" s="10"/>
      <c r="Q72" s="10"/>
      <c r="R72" s="10"/>
      <c r="S72" s="10"/>
      <c r="T72" s="10"/>
      <c r="U72" s="10"/>
      <c r="V72" s="11"/>
    </row>
    <row r="73" spans="1:22" ht="14.45" customHeight="1" thickBot="1">
      <c r="A73" s="84">
        <v>1</v>
      </c>
      <c r="B73" s="85">
        <v>9.3000000000000007</v>
      </c>
      <c r="C73" s="85">
        <v>8.77</v>
      </c>
      <c r="D73" s="85">
        <f t="shared" si="8"/>
        <v>0.53000000000000114</v>
      </c>
      <c r="E73" s="86">
        <f t="shared" si="9"/>
        <v>93</v>
      </c>
      <c r="F73" s="86">
        <f t="shared" si="10"/>
        <v>87.699999999999989</v>
      </c>
      <c r="G73" s="87">
        <f t="shared" si="11"/>
        <v>5.3000000000000114</v>
      </c>
      <c r="H73" s="10"/>
      <c r="I73" s="10"/>
      <c r="J73" s="10"/>
      <c r="K73" s="10"/>
      <c r="L73" s="10"/>
      <c r="M73" s="10"/>
      <c r="N73" s="10"/>
      <c r="O73" s="10"/>
      <c r="P73" s="10"/>
      <c r="Q73" s="10"/>
      <c r="R73" s="10"/>
      <c r="S73" s="10"/>
      <c r="T73" s="10"/>
      <c r="U73" s="10"/>
      <c r="V73" s="11"/>
    </row>
    <row r="74" spans="1:22" ht="14.45" customHeight="1">
      <c r="A74" s="43"/>
      <c r="B74" s="10"/>
      <c r="C74" s="10"/>
      <c r="D74" s="10"/>
      <c r="E74" s="10"/>
      <c r="F74" s="10"/>
      <c r="G74" s="10"/>
      <c r="H74" s="10"/>
      <c r="I74" s="10"/>
      <c r="J74" s="10"/>
      <c r="K74" s="10"/>
      <c r="L74" s="10"/>
      <c r="M74" s="10"/>
      <c r="N74" s="10"/>
      <c r="O74" s="10"/>
      <c r="P74" s="10"/>
      <c r="Q74" s="10"/>
      <c r="R74" s="10"/>
      <c r="S74" s="10"/>
      <c r="T74" s="10"/>
      <c r="U74" s="10"/>
      <c r="V74" s="11"/>
    </row>
    <row r="75" spans="1:22" ht="14.45" customHeight="1">
      <c r="A75" s="43"/>
      <c r="B75" s="10"/>
      <c r="C75" s="10"/>
      <c r="D75" s="10"/>
      <c r="E75" s="10"/>
      <c r="F75" s="10"/>
      <c r="G75" s="10"/>
      <c r="H75" s="10"/>
      <c r="I75" s="10"/>
      <c r="J75" s="10"/>
      <c r="K75" s="10"/>
      <c r="L75" s="10"/>
      <c r="M75" s="10"/>
      <c r="N75" s="10"/>
      <c r="O75" s="10"/>
      <c r="P75" s="10"/>
      <c r="Q75" s="10"/>
      <c r="R75" s="10"/>
      <c r="S75" s="10"/>
      <c r="T75" s="10"/>
      <c r="U75" s="10"/>
      <c r="V75" s="11"/>
    </row>
    <row r="76" spans="1:22" ht="14.45" customHeight="1">
      <c r="A76" s="43"/>
      <c r="B76" s="10"/>
      <c r="C76" s="10"/>
      <c r="D76" s="10"/>
      <c r="E76" s="10"/>
      <c r="F76" s="10"/>
      <c r="G76" s="10"/>
      <c r="H76" s="10"/>
      <c r="I76" s="10"/>
      <c r="J76" s="10"/>
      <c r="K76" s="10"/>
      <c r="L76" s="10"/>
      <c r="M76" s="10"/>
      <c r="N76" s="10"/>
      <c r="O76" s="10"/>
      <c r="P76" s="10"/>
      <c r="Q76" s="10"/>
      <c r="R76" s="10"/>
      <c r="S76" s="10"/>
      <c r="T76" s="10"/>
      <c r="U76" s="10"/>
      <c r="V76" s="11"/>
    </row>
    <row r="77" spans="1:22" ht="14.45" customHeight="1">
      <c r="A77" s="58"/>
      <c r="B77" s="7"/>
      <c r="C77" s="7"/>
      <c r="D77" s="7"/>
      <c r="E77" s="7"/>
      <c r="F77" s="7"/>
      <c r="G77" s="7"/>
      <c r="H77" s="10"/>
      <c r="I77" s="10"/>
      <c r="J77" s="10"/>
      <c r="K77" s="10"/>
      <c r="L77" s="10"/>
      <c r="M77" s="10"/>
      <c r="N77" s="10"/>
      <c r="O77" s="10"/>
      <c r="P77" s="10"/>
      <c r="Q77" s="10"/>
      <c r="R77" s="10"/>
      <c r="S77" s="10"/>
      <c r="T77" s="10"/>
      <c r="U77" s="10"/>
      <c r="V77" s="11"/>
    </row>
    <row r="78" spans="1:22" ht="14.45" customHeight="1">
      <c r="A78" s="43"/>
      <c r="B78" s="10"/>
      <c r="C78" s="10"/>
      <c r="D78" s="10"/>
      <c r="E78" s="10"/>
      <c r="F78" s="10"/>
      <c r="G78" s="10"/>
      <c r="H78" s="10"/>
      <c r="I78" s="10"/>
      <c r="J78" s="10"/>
      <c r="K78" s="10"/>
      <c r="L78" s="10"/>
      <c r="M78" s="10"/>
      <c r="N78" s="10"/>
      <c r="O78" s="10"/>
      <c r="P78" s="10"/>
      <c r="Q78" s="10"/>
      <c r="R78" s="10"/>
      <c r="S78" s="10"/>
      <c r="T78" s="10"/>
      <c r="U78" s="10"/>
      <c r="V78" s="11"/>
    </row>
    <row r="79" spans="1:22" ht="14.45" customHeight="1">
      <c r="A79" s="43"/>
      <c r="B79" s="10"/>
      <c r="C79" s="10"/>
      <c r="D79" s="10"/>
      <c r="E79" s="10"/>
      <c r="F79" s="10"/>
      <c r="G79" s="10"/>
      <c r="H79" s="10"/>
      <c r="I79" s="10"/>
      <c r="J79" s="10"/>
      <c r="K79" s="10"/>
      <c r="L79" s="10"/>
      <c r="M79" s="10"/>
      <c r="N79" s="10"/>
      <c r="O79" s="10"/>
      <c r="P79" s="10"/>
      <c r="Q79" s="10"/>
      <c r="R79" s="10"/>
      <c r="S79" s="10"/>
      <c r="T79" s="10"/>
      <c r="U79" s="10"/>
      <c r="V79" s="11"/>
    </row>
    <row r="80" spans="1:22" ht="14.45" customHeight="1" thickBot="1">
      <c r="A80" s="101" t="s">
        <v>25</v>
      </c>
      <c r="B80" s="56"/>
      <c r="C80" s="56"/>
      <c r="D80" s="56"/>
      <c r="E80" s="56"/>
      <c r="F80" s="56"/>
      <c r="G80" s="56"/>
      <c r="H80" s="56"/>
      <c r="I80" s="56"/>
      <c r="J80" s="56"/>
      <c r="K80" s="56"/>
      <c r="L80" s="56"/>
      <c r="M80" s="56"/>
      <c r="N80" s="56"/>
      <c r="O80" s="56"/>
      <c r="P80" s="56"/>
      <c r="Q80" s="56"/>
      <c r="R80" s="56"/>
      <c r="S80" s="56"/>
      <c r="T80" s="56"/>
      <c r="U80" s="102" t="s">
        <v>66</v>
      </c>
      <c r="V80" s="98"/>
    </row>
    <row r="81" spans="1:12" ht="14.45" customHeight="1"/>
    <row r="82" spans="1:12" ht="14.45" customHeight="1"/>
    <row r="83" spans="1:12" ht="14.45" customHeight="1"/>
    <row r="84" spans="1:12" ht="14.45" customHeight="1"/>
    <row r="85" spans="1:12" ht="14.45" customHeight="1"/>
    <row r="86" spans="1:12" ht="14.45" customHeight="1"/>
    <row r="87" spans="1:12" ht="14.45" customHeight="1"/>
    <row r="88" spans="1:12" ht="14.45" customHeight="1"/>
    <row r="89" spans="1:12" ht="14.45" customHeight="1"/>
    <row r="90" spans="1:12" ht="14.45" customHeight="1"/>
    <row r="91" spans="1:12">
      <c r="A91" s="66"/>
      <c r="B91" s="66"/>
      <c r="C91" s="66"/>
      <c r="D91" s="66"/>
      <c r="E91" s="66"/>
      <c r="F91" s="66"/>
      <c r="G91" s="66"/>
      <c r="H91" s="66"/>
      <c r="I91" s="66"/>
      <c r="J91" s="66"/>
      <c r="K91" s="66"/>
      <c r="L91" s="66"/>
    </row>
    <row r="92" spans="1:12">
      <c r="A92" s="66"/>
      <c r="B92" s="66"/>
      <c r="C92" s="66"/>
      <c r="D92" s="66"/>
      <c r="E92" s="66"/>
      <c r="F92" s="66"/>
      <c r="G92" s="66"/>
      <c r="H92" s="66"/>
      <c r="I92" s="66"/>
      <c r="J92" s="66"/>
      <c r="K92" s="66"/>
      <c r="L92" s="66"/>
    </row>
    <row r="93" spans="1:12">
      <c r="A93" s="66"/>
      <c r="B93" s="66"/>
      <c r="C93" s="66"/>
      <c r="D93" s="66"/>
      <c r="E93" s="66"/>
      <c r="F93" s="66"/>
      <c r="G93" s="66"/>
      <c r="H93" s="66"/>
      <c r="I93" s="66"/>
      <c r="J93" s="66"/>
      <c r="K93" s="66"/>
      <c r="L93" s="66"/>
    </row>
    <row r="94" spans="1:12">
      <c r="A94" s="66"/>
      <c r="B94" s="66"/>
      <c r="C94" s="66"/>
      <c r="D94" s="66"/>
      <c r="E94" s="66"/>
      <c r="F94" s="66"/>
      <c r="G94" s="66"/>
      <c r="H94" s="66"/>
      <c r="I94" s="66"/>
      <c r="J94" s="66"/>
      <c r="K94" s="66"/>
      <c r="L94" s="66"/>
    </row>
    <row r="95" spans="1:12">
      <c r="A95" s="66"/>
      <c r="B95" s="66"/>
      <c r="C95" s="66"/>
      <c r="D95" s="66"/>
      <c r="E95" s="66"/>
      <c r="F95" s="66"/>
      <c r="G95" s="66"/>
      <c r="H95" s="66"/>
      <c r="I95" s="66"/>
      <c r="J95" s="66"/>
      <c r="K95" s="66"/>
      <c r="L95" s="66"/>
    </row>
    <row r="96" spans="1:12">
      <c r="A96" s="66"/>
      <c r="B96" s="66"/>
      <c r="C96" s="66"/>
      <c r="D96" s="66"/>
      <c r="E96" s="66"/>
      <c r="F96" s="66"/>
      <c r="G96" s="66"/>
      <c r="H96" s="66"/>
      <c r="I96" s="66"/>
      <c r="J96" s="66"/>
      <c r="K96" s="66"/>
      <c r="L96" s="66"/>
    </row>
    <row r="97" spans="1:12">
      <c r="A97" s="66"/>
      <c r="B97" s="66"/>
      <c r="C97" s="66"/>
      <c r="D97" s="66"/>
      <c r="E97" s="66"/>
      <c r="F97" s="66"/>
      <c r="G97" s="66"/>
      <c r="H97" s="66"/>
      <c r="I97" s="66"/>
      <c r="J97" s="66"/>
      <c r="K97" s="66"/>
      <c r="L97" s="66"/>
    </row>
    <row r="98" spans="1:12">
      <c r="A98" s="66"/>
      <c r="B98" s="66"/>
      <c r="C98" s="66"/>
      <c r="D98" s="66"/>
      <c r="E98" s="66"/>
      <c r="F98" s="66"/>
      <c r="G98" s="66"/>
      <c r="H98" s="66"/>
      <c r="I98" s="66"/>
      <c r="J98" s="66"/>
      <c r="K98" s="66"/>
      <c r="L98" s="66"/>
    </row>
    <row r="99" spans="1:12">
      <c r="A99" s="66"/>
      <c r="B99" s="66"/>
      <c r="C99" s="66"/>
      <c r="D99" s="66"/>
      <c r="E99" s="66"/>
      <c r="F99" s="66"/>
      <c r="G99" s="66"/>
      <c r="H99" s="66"/>
      <c r="I99" s="66"/>
      <c r="J99" s="66"/>
      <c r="K99" s="66"/>
      <c r="L99" s="66"/>
    </row>
    <row r="100" spans="1:12">
      <c r="A100" s="66"/>
      <c r="B100" s="66"/>
      <c r="C100" s="66"/>
      <c r="D100" s="66"/>
      <c r="E100" s="66"/>
      <c r="F100" s="66"/>
      <c r="G100" s="66"/>
      <c r="H100" s="66"/>
      <c r="I100" s="66"/>
      <c r="J100" s="66"/>
      <c r="K100" s="66"/>
      <c r="L100" s="66"/>
    </row>
    <row r="101" spans="1:12">
      <c r="A101" s="66"/>
      <c r="B101" s="66"/>
      <c r="C101" s="66"/>
      <c r="D101" s="66"/>
      <c r="E101" s="66"/>
      <c r="F101" s="66"/>
      <c r="G101" s="66"/>
      <c r="H101" s="66"/>
      <c r="I101" s="66"/>
      <c r="J101" s="66"/>
      <c r="K101" s="66"/>
      <c r="L101" s="66"/>
    </row>
    <row r="102" spans="1:12">
      <c r="A102" s="66"/>
      <c r="B102" s="66"/>
      <c r="C102" s="66"/>
      <c r="D102" s="66"/>
      <c r="E102" s="66"/>
      <c r="F102" s="66"/>
      <c r="G102" s="66"/>
      <c r="H102" s="66"/>
      <c r="I102" s="66"/>
      <c r="J102" s="66"/>
      <c r="K102" s="66"/>
      <c r="L102" s="66"/>
    </row>
    <row r="103" spans="1:12">
      <c r="A103" s="66"/>
      <c r="B103" s="66"/>
      <c r="C103" s="66"/>
      <c r="D103" s="66"/>
      <c r="E103" s="66"/>
      <c r="F103" s="66"/>
      <c r="G103" s="66"/>
      <c r="H103" s="66"/>
      <c r="I103" s="66"/>
      <c r="J103" s="66"/>
      <c r="K103" s="66"/>
      <c r="L103" s="66"/>
    </row>
    <row r="104" spans="1:12">
      <c r="A104" s="66"/>
      <c r="B104" s="66"/>
      <c r="C104" s="66"/>
      <c r="D104" s="66"/>
      <c r="E104" s="66"/>
      <c r="F104" s="66"/>
      <c r="G104" s="66"/>
      <c r="H104" s="66"/>
      <c r="I104" s="66"/>
      <c r="J104" s="66"/>
      <c r="K104" s="66"/>
      <c r="L104" s="66"/>
    </row>
    <row r="105" spans="1:12">
      <c r="A105" s="66"/>
      <c r="B105" s="66"/>
      <c r="C105" s="66"/>
      <c r="D105" s="66"/>
      <c r="E105" s="66"/>
      <c r="F105" s="66"/>
      <c r="G105" s="66"/>
      <c r="H105" s="66"/>
      <c r="I105" s="66"/>
      <c r="J105" s="66"/>
      <c r="K105" s="66"/>
      <c r="L105" s="66"/>
    </row>
    <row r="106" spans="1:12">
      <c r="A106" s="66"/>
      <c r="B106" s="66"/>
      <c r="C106" s="66"/>
      <c r="D106" s="66"/>
      <c r="E106" s="66"/>
      <c r="F106" s="66"/>
      <c r="G106" s="66"/>
      <c r="H106" s="66"/>
      <c r="I106" s="66"/>
      <c r="J106" s="66"/>
      <c r="K106" s="66"/>
      <c r="L106" s="66"/>
    </row>
    <row r="107" spans="1:12">
      <c r="A107" s="66"/>
      <c r="B107" s="66"/>
      <c r="C107" s="66"/>
      <c r="D107" s="66"/>
      <c r="E107" s="66"/>
      <c r="F107" s="66"/>
      <c r="G107" s="66"/>
      <c r="H107" s="66"/>
      <c r="I107" s="66"/>
      <c r="J107" s="66"/>
      <c r="K107" s="66"/>
      <c r="L107" s="66"/>
    </row>
    <row r="108" spans="1:12">
      <c r="A108" s="66"/>
      <c r="B108" s="66"/>
      <c r="C108" s="66"/>
      <c r="D108" s="66"/>
      <c r="E108" s="66"/>
      <c r="F108" s="66"/>
      <c r="G108" s="66"/>
      <c r="H108" s="66"/>
      <c r="I108" s="66"/>
      <c r="J108" s="66"/>
      <c r="K108" s="66"/>
      <c r="L108" s="66"/>
    </row>
    <row r="109" spans="1:12">
      <c r="A109" s="66"/>
      <c r="B109" s="66"/>
      <c r="C109" s="66"/>
      <c r="D109" s="66"/>
      <c r="E109" s="66"/>
      <c r="F109" s="66"/>
      <c r="G109" s="66"/>
      <c r="H109" s="66"/>
      <c r="I109" s="66"/>
      <c r="J109" s="66"/>
      <c r="K109" s="66"/>
      <c r="L109" s="66"/>
    </row>
    <row r="110" spans="1:12">
      <c r="A110" s="66"/>
      <c r="B110" s="66"/>
      <c r="C110" s="66"/>
      <c r="D110" s="66"/>
      <c r="E110" s="66"/>
      <c r="F110" s="66"/>
      <c r="G110" s="66"/>
      <c r="H110" s="66"/>
      <c r="I110" s="66"/>
      <c r="J110" s="66"/>
      <c r="K110" s="66"/>
      <c r="L110" s="66"/>
    </row>
    <row r="111" spans="1:12">
      <c r="A111" s="66"/>
      <c r="B111" s="66"/>
      <c r="C111" s="66"/>
      <c r="D111" s="66"/>
      <c r="E111" s="66"/>
      <c r="F111" s="66"/>
      <c r="G111" s="66"/>
      <c r="H111" s="66"/>
      <c r="I111" s="66"/>
      <c r="J111" s="66"/>
      <c r="K111" s="66"/>
      <c r="L111" s="66"/>
    </row>
    <row r="112" spans="1:12">
      <c r="A112" s="66"/>
      <c r="B112" s="66"/>
      <c r="C112" s="66"/>
      <c r="D112" s="66"/>
      <c r="E112" s="66"/>
      <c r="F112" s="66"/>
      <c r="G112" s="66"/>
      <c r="H112" s="66"/>
      <c r="I112" s="66"/>
      <c r="J112" s="66"/>
      <c r="K112" s="66"/>
      <c r="L112" s="66"/>
    </row>
    <row r="113" spans="1:12">
      <c r="A113" s="66"/>
      <c r="B113" s="66"/>
      <c r="C113" s="66"/>
      <c r="D113" s="66"/>
      <c r="E113" s="66"/>
      <c r="F113" s="66"/>
      <c r="G113" s="66"/>
      <c r="H113" s="66"/>
      <c r="I113" s="66"/>
      <c r="J113" s="66"/>
      <c r="K113" s="66"/>
      <c r="L113" s="66"/>
    </row>
    <row r="114" spans="1:12">
      <c r="A114" s="66"/>
      <c r="B114" s="66"/>
      <c r="C114" s="66"/>
      <c r="D114" s="66"/>
      <c r="E114" s="66"/>
      <c r="F114" s="66"/>
      <c r="G114" s="66"/>
      <c r="H114" s="66"/>
      <c r="I114" s="66"/>
      <c r="J114" s="66"/>
      <c r="K114" s="66"/>
      <c r="L114" s="66"/>
    </row>
  </sheetData>
  <mergeCells count="33">
    <mergeCell ref="A61:G61"/>
    <mergeCell ref="A28:G28"/>
    <mergeCell ref="A33:G33"/>
    <mergeCell ref="A17:G17"/>
    <mergeCell ref="A18:G18"/>
    <mergeCell ref="A19:F19"/>
    <mergeCell ref="C21:C23"/>
    <mergeCell ref="E21:E23"/>
    <mergeCell ref="A26:G26"/>
    <mergeCell ref="A47:G47"/>
    <mergeCell ref="A1:G1"/>
    <mergeCell ref="A3:F3"/>
    <mergeCell ref="A10:G10"/>
    <mergeCell ref="A12:G12"/>
    <mergeCell ref="A2:G2"/>
    <mergeCell ref="O15:R15"/>
    <mergeCell ref="S15:T15"/>
    <mergeCell ref="K14:T14"/>
    <mergeCell ref="I47:M47"/>
    <mergeCell ref="M1:R1"/>
    <mergeCell ref="O3:P3"/>
    <mergeCell ref="O6:O7"/>
    <mergeCell ref="O8:O9"/>
    <mergeCell ref="I49:J49"/>
    <mergeCell ref="I50:J50"/>
    <mergeCell ref="I51:K51"/>
    <mergeCell ref="I48:M48"/>
    <mergeCell ref="K15:N15"/>
    <mergeCell ref="J63:O63"/>
    <mergeCell ref="J65:O65"/>
    <mergeCell ref="J67:O67"/>
    <mergeCell ref="J69:O70"/>
    <mergeCell ref="I61:P61"/>
  </mergeCells>
  <hyperlinks>
    <hyperlink ref="J67" r:id="rId1"/>
  </hyperlinks>
  <pageMargins left="0.7" right="0.7" top="0.75" bottom="0.75" header="0.3" footer="0.3"/>
  <pageSetup paperSize="9" orientation="portrait" r:id="rId2"/>
  <drawing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Regneark</vt:lpstr>
      </vt:variant>
      <vt:variant>
        <vt:i4>1</vt:i4>
      </vt:variant>
    </vt:vector>
  </HeadingPairs>
  <TitlesOfParts>
    <vt:vector size="1" baseType="lpstr">
      <vt:lpstr>LM324 LM339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Jørgen Walter</dc:creator>
  <cp:lastModifiedBy>Walter</cp:lastModifiedBy>
  <dcterms:created xsi:type="dcterms:W3CDTF">2011-06-17T16:40:44Z</dcterms:created>
  <dcterms:modified xsi:type="dcterms:W3CDTF">2018-09-17T20:04:29Z</dcterms:modified>
</cp:coreProperties>
</file>