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0100" windowHeight="9810"/>
  </bookViews>
  <sheets>
    <sheet name="PSU" sheetId="2" r:id="rId1"/>
  </sheets>
  <calcPr calcId="125725"/>
</workbook>
</file>

<file path=xl/calcChain.xml><?xml version="1.0" encoding="utf-8"?>
<calcChain xmlns="http://schemas.openxmlformats.org/spreadsheetml/2006/main">
  <c r="AT21" i="2"/>
  <c r="AS21"/>
  <c r="AT20"/>
  <c r="AS20"/>
  <c r="AR21"/>
  <c r="AR20"/>
  <c r="AQ21"/>
  <c r="AQ20"/>
  <c r="AP21"/>
  <c r="AP20"/>
  <c r="AE17"/>
  <c r="AE9"/>
  <c r="D12"/>
  <c r="D8"/>
  <c r="V8"/>
  <c r="K12"/>
  <c r="R20"/>
  <c r="AB13"/>
  <c r="O5"/>
  <c r="R8"/>
  <c r="AH13"/>
  <c r="V2"/>
  <c r="R18"/>
  <c r="Z10"/>
  <c r="V6"/>
  <c r="R6"/>
  <c r="O6"/>
  <c r="L10"/>
  <c r="D13"/>
  <c r="D10"/>
  <c r="F15"/>
  <c r="R5"/>
  <c r="V5"/>
  <c r="X12"/>
  <c r="AD11"/>
  <c r="AJ15"/>
  <c r="O8"/>
  <c r="R14"/>
  <c r="V1"/>
  <c r="R17"/>
  <c r="V9"/>
  <c r="R21"/>
  <c r="X14"/>
  <c r="K14"/>
  <c r="O9"/>
  <c r="R9"/>
</calcChain>
</file>

<file path=xl/sharedStrings.xml><?xml version="1.0" encoding="utf-8"?>
<sst xmlns="http://schemas.openxmlformats.org/spreadsheetml/2006/main" count="102" uniqueCount="66">
  <si>
    <t>R2</t>
  </si>
  <si>
    <t>Volt</t>
  </si>
  <si>
    <t>Vs1</t>
  </si>
  <si>
    <t>PWR</t>
  </si>
  <si>
    <t>Rload</t>
  </si>
  <si>
    <t>Ohm</t>
  </si>
  <si>
    <t>Q1</t>
  </si>
  <si>
    <t>Rprint</t>
  </si>
  <si>
    <t>Amp</t>
  </si>
  <si>
    <t>GND</t>
  </si>
  <si>
    <t>COM</t>
  </si>
  <si>
    <t>0 Volt</t>
  </si>
  <si>
    <t>walter</t>
  </si>
  <si>
    <t>Watt</t>
  </si>
  <si>
    <t>I diagrammet ovenfor er der brugt et LDP-140 LCD voltmeter til måling af strømmen i kredsen.</t>
  </si>
  <si>
    <t>Rb</t>
  </si>
  <si>
    <t>Ra</t>
  </si>
  <si>
    <t>K Ohm</t>
  </si>
  <si>
    <t>mV</t>
  </si>
  <si>
    <t xml:space="preserve">Rx = </t>
  </si>
  <si>
    <t>Ry =</t>
  </si>
  <si>
    <t>Rb+Rx =</t>
  </si>
  <si>
    <t>VCE</t>
  </si>
  <si>
    <t>Ri (amp)</t>
  </si>
  <si>
    <t>Ri (volt)</t>
  </si>
  <si>
    <t>Ra // Ri (volt) =</t>
  </si>
  <si>
    <t>Rload // Ry =</t>
  </si>
  <si>
    <t>på 50 mV, som svare til 1/4 af fuldt udslag. Fuldt udslag er beregnet til 20 ampere. Altså viser instrumentet 5 ampere.</t>
  </si>
  <si>
    <t>over sense modstanden PWR på 0,010 Ohm. Med de viste værdier er strømmen i kredsen 5 ampere. Det giver en visning</t>
  </si>
  <si>
    <t>Beregninger af måleinstrumenters indflydelse på PSU'en</t>
  </si>
  <si>
    <t>Det samme instrument er brugt til at måle spændingen over udgangen. Her skal der laves en spændingsdeler af to modstande</t>
  </si>
  <si>
    <t>Parallelmodstanden af shunt og amperemeter</t>
  </si>
  <si>
    <t>Parallelmodstanden af Ra og Ri for voltmeter</t>
  </si>
  <si>
    <t>Summen af parallelmodstanden til Rload</t>
  </si>
  <si>
    <t>PWR // Ri(amp) =</t>
  </si>
  <si>
    <t>Rpa =</t>
  </si>
  <si>
    <t>Rpv =</t>
  </si>
  <si>
    <t>Imax = (Vs1-VCE)/(R2+Rpa+Rpv+Rprint) =</t>
  </si>
  <si>
    <r>
      <t xml:space="preserve">Prøv at udføre en "Hvad hvis-analyse", sæt strømmen til </t>
    </r>
    <r>
      <rPr>
        <b/>
        <sz val="12"/>
        <color indexed="10"/>
        <rFont val="Calibri"/>
        <family val="2"/>
      </rPr>
      <t>20</t>
    </r>
    <r>
      <rPr>
        <sz val="11"/>
        <color theme="1"/>
        <rFont val="Calibri"/>
        <family val="2"/>
        <scheme val="minor"/>
      </rPr>
      <t xml:space="preserve"> A i kredsen og find Vs1. Resultat Vs1 = 107,43 Volt.</t>
    </r>
  </si>
  <si>
    <r>
      <t xml:space="preserve">Prøv at udføre en "Hvad hvis-analyse", sæt spændingen på voltmeteret til </t>
    </r>
    <r>
      <rPr>
        <b/>
        <sz val="12"/>
        <color indexed="10"/>
        <rFont val="Calibri"/>
        <family val="2"/>
      </rPr>
      <t>200</t>
    </r>
    <r>
      <rPr>
        <sz val="11"/>
        <color theme="1"/>
        <rFont val="Calibri"/>
        <family val="2"/>
        <scheme val="minor"/>
      </rPr>
      <t xml:space="preserve"> mV og find Vs1. Resultat Vs1 = 207,66 Volt.</t>
    </r>
  </si>
  <si>
    <t>Samtidig skal PWR være uendelig stor. Sæt værdien til 100 M Ohm eller mere. Tast =100*10^6</t>
  </si>
  <si>
    <t>Vil du anvende programmet til at måle strøm med et analogt drejespoleinstrument med en Ri på 12m Ohm eller derunder, indsættes værdien i celle G4.</t>
  </si>
  <si>
    <t>Vil du anvende programmet til at måle spænding med et analogt drejespoleinstrument med en Ri på 30K Ohm eller derover, indsættes værdien i celle G4.</t>
  </si>
  <si>
    <t>Samtidig skal Ra være uendelig stor. Sæt værdien til 100 M Ohm eller mere. Tast =100*10^6. Og Rb sættes til 0 Ohm.</t>
  </si>
  <si>
    <t>Hvis resultaterne for to målinger - et med digital voltmeter og et med analog voltmeter - sammenlignes, vil man se en lille forskel i strømmen.</t>
  </si>
  <si>
    <t>Udskiftes digital voltmeter med et analog voltmeter stiger strømmen lidt. Fra 5,0000A til 5,0008A eller 0,016%</t>
  </si>
  <si>
    <t>Udskiftes digital amperemeter med et analog amperemeter falder strømmen lidt. Fra 5,0000A til 4,9981A eller 0,038%</t>
  </si>
  <si>
    <t>Det har ingen praktisk betydning, men det er kun for at vise måleinstrumenters indflydelse på kredsen.</t>
  </si>
  <si>
    <r>
      <t xml:space="preserve">VCE for </t>
    </r>
    <r>
      <rPr>
        <b/>
        <sz val="11"/>
        <color indexed="36"/>
        <rFont val="Calibri"/>
        <family val="2"/>
      </rPr>
      <t>Q1</t>
    </r>
    <r>
      <rPr>
        <sz val="11"/>
        <color theme="1"/>
        <rFont val="Calibri"/>
        <family val="2"/>
        <scheme val="minor"/>
      </rPr>
      <t xml:space="preserve"> variere med Collector strømmen.</t>
    </r>
  </si>
  <si>
    <t>Ri(volt) Den indre modstand for et voltmeter skal være uendelig stor.</t>
  </si>
  <si>
    <t>Ri(amp) Den indre modstand for et amperemeter skal være uendelig lille.</t>
  </si>
  <si>
    <t>sum</t>
  </si>
  <si>
    <t>1k</t>
  </si>
  <si>
    <t>9k</t>
  </si>
  <si>
    <t>90k</t>
  </si>
  <si>
    <t>900k</t>
  </si>
  <si>
    <t>9 M</t>
  </si>
  <si>
    <r>
      <t>Ra 10 k</t>
    </r>
    <r>
      <rPr>
        <sz val="11"/>
        <color indexed="8"/>
        <rFont val="Calibri"/>
        <family val="2"/>
      </rPr>
      <t>Ω og Rb 9990 KΩ giver fuldt udslag for 200 volt. (9990K + 10K) / 10K = 10000/10 = 1000. 200mV ~ 200V</t>
    </r>
  </si>
  <si>
    <t>Indsæt værdier i gul celle. Vælg værdier i grøn celle. Bemærk enhederne er i Volt og Ohm.</t>
  </si>
  <si>
    <t>Parallelmodstanden af Rload og voltmeter med spændingsdeler</t>
  </si>
  <si>
    <t>Hvad hvis-analyse</t>
  </si>
  <si>
    <t>Den indre modstand Ri er &gt; 100 M Ohm. 200mV er følsomhed for fuldt udslag (199,9 mV). Instrumentet måler spændingen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</si>
  <si>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</si>
  <si>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 xml:space="preserve">www.walter-lystfisker.dk </t>
  </si>
  <si>
    <t>COPYRIGHT © 2014</t>
  </si>
  <si>
    <t>Reg.No.1251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</si>
</sst>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0000"/>
    <numFmt numFmtId="166" formatCode="0.0000"/>
    <numFmt numFmtId="167" formatCode="_ * #,##0.000_ ;_ * \-#,##0.000_ ;_ * &quot;-&quot;???_ ;_ @_ "/>
    <numFmt numFmtId="168" formatCode="0.E+00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10"/>
      <name val="Calibri"/>
      <family val="2"/>
    </font>
    <font>
      <b/>
      <sz val="11"/>
      <color indexed="36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5" xfId="0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Alignment="1" applyProtection="1">
      <alignment horizontal="center"/>
      <protection hidden="1"/>
    </xf>
    <xf numFmtId="0" fontId="0" fillId="2" borderId="8" xfId="0" applyFill="1" applyBorder="1" applyProtection="1">
      <protection hidden="1"/>
    </xf>
    <xf numFmtId="0" fontId="0" fillId="2" borderId="9" xfId="0" applyFill="1" applyBorder="1" applyAlignment="1" applyProtection="1">
      <alignment horizontal="center"/>
      <protection hidden="1"/>
    </xf>
    <xf numFmtId="0" fontId="0" fillId="2" borderId="3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2" borderId="0" xfId="0" applyFill="1" applyBorder="1" applyAlignment="1" applyProtection="1">
      <alignment horizontal="right" vertical="center"/>
      <protection hidden="1"/>
    </xf>
    <xf numFmtId="0" fontId="0" fillId="2" borderId="0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11" xfId="0" applyFill="1" applyBorder="1" applyProtection="1">
      <protection hidden="1"/>
    </xf>
    <xf numFmtId="2" fontId="0" fillId="2" borderId="5" xfId="0" applyNumberFormat="1" applyFill="1" applyBorder="1" applyAlignment="1" applyProtection="1">
      <alignment horizontal="center" vertical="center"/>
      <protection hidden="1"/>
    </xf>
    <xf numFmtId="164" fontId="0" fillId="2" borderId="4" xfId="0" applyNumberFormat="1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7" fillId="2" borderId="12" xfId="0" applyFont="1" applyFill="1" applyBorder="1" applyAlignment="1" applyProtection="1">
      <alignment horizontal="center"/>
      <protection hidden="1"/>
    </xf>
    <xf numFmtId="0" fontId="0" fillId="2" borderId="13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0" fillId="2" borderId="15" xfId="0" applyFill="1" applyBorder="1" applyAlignment="1" applyProtection="1">
      <alignment horizontal="center"/>
      <protection hidden="1"/>
    </xf>
    <xf numFmtId="0" fontId="0" fillId="2" borderId="16" xfId="0" applyFill="1" applyBorder="1" applyProtection="1">
      <protection hidden="1"/>
    </xf>
    <xf numFmtId="0" fontId="0" fillId="2" borderId="17" xfId="0" applyFill="1" applyBorder="1" applyProtection="1">
      <protection hidden="1"/>
    </xf>
    <xf numFmtId="164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6" fontId="7" fillId="2" borderId="12" xfId="0" applyNumberFormat="1" applyFont="1" applyFill="1" applyBorder="1" applyAlignment="1" applyProtection="1">
      <alignment horizontal="center"/>
      <protection hidden="1"/>
    </xf>
    <xf numFmtId="168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0" fontId="0" fillId="5" borderId="1" xfId="0" applyNumberFormat="1" applyFill="1" applyBorder="1" applyProtection="1">
      <protection locked="0"/>
    </xf>
    <xf numFmtId="3" fontId="0" fillId="5" borderId="1" xfId="0" applyNumberFormat="1" applyFill="1" applyBorder="1" applyProtection="1">
      <protection locked="0"/>
    </xf>
    <xf numFmtId="167" fontId="11" fillId="2" borderId="0" xfId="0" applyNumberFormat="1" applyFont="1" applyFill="1" applyBorder="1" applyAlignment="1" applyProtection="1">
      <protection hidden="1"/>
    </xf>
    <xf numFmtId="0" fontId="5" fillId="2" borderId="0" xfId="1" applyFont="1" applyFill="1" applyBorder="1" applyAlignment="1" applyProtection="1">
      <protection hidden="1"/>
    </xf>
    <xf numFmtId="167" fontId="11" fillId="2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Alignment="1" applyProtection="1">
      <alignment horizontal="center"/>
      <protection hidden="1"/>
    </xf>
    <xf numFmtId="3" fontId="12" fillId="0" borderId="0" xfId="0" applyNumberFormat="1" applyFont="1" applyFill="1" applyAlignment="1" applyProtection="1">
      <alignment horizontal="center"/>
      <protection hidden="1"/>
    </xf>
    <xf numFmtId="164" fontId="12" fillId="0" borderId="0" xfId="0" applyNumberFormat="1" applyFont="1" applyFill="1" applyProtection="1">
      <protection hidden="1"/>
    </xf>
    <xf numFmtId="3" fontId="12" fillId="0" borderId="0" xfId="0" applyNumberFormat="1" applyFont="1" applyFill="1" applyProtection="1">
      <protection hidden="1"/>
    </xf>
    <xf numFmtId="168" fontId="12" fillId="0" borderId="0" xfId="0" applyNumberFormat="1" applyFont="1" applyFill="1" applyProtection="1"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Alignment="1" applyProtection="1">
      <alignment horizontal="right"/>
      <protection hidden="1"/>
    </xf>
    <xf numFmtId="0" fontId="8" fillId="2" borderId="8" xfId="0" applyFont="1" applyFill="1" applyBorder="1" applyAlignment="1" applyProtection="1">
      <protection hidden="1"/>
    </xf>
    <xf numFmtId="0" fontId="0" fillId="2" borderId="28" xfId="0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protection hidden="1"/>
    </xf>
    <xf numFmtId="2" fontId="0" fillId="3" borderId="28" xfId="0" applyNumberFormat="1" applyFill="1" applyBorder="1" applyProtection="1">
      <protection locked="0"/>
    </xf>
    <xf numFmtId="165" fontId="0" fillId="2" borderId="0" xfId="0" applyNumberFormat="1" applyFill="1" applyBorder="1" applyProtection="1">
      <protection hidden="1"/>
    </xf>
    <xf numFmtId="4" fontId="0" fillId="2" borderId="0" xfId="0" applyNumberFormat="1" applyFill="1" applyBorder="1" applyProtection="1">
      <protection hidden="1"/>
    </xf>
    <xf numFmtId="3" fontId="0" fillId="2" borderId="0" xfId="0" applyNumberFormat="1" applyFill="1" applyBorder="1" applyProtection="1">
      <protection hidden="1"/>
    </xf>
    <xf numFmtId="4" fontId="0" fillId="2" borderId="0" xfId="0" applyNumberForma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left"/>
      <protection hidden="1"/>
    </xf>
    <xf numFmtId="0" fontId="8" fillId="2" borderId="0" xfId="0" applyFont="1" applyFill="1" applyBorder="1" applyProtection="1">
      <protection hidden="1"/>
    </xf>
    <xf numFmtId="0" fontId="0" fillId="2" borderId="0" xfId="0" applyFill="1" applyBorder="1"/>
    <xf numFmtId="0" fontId="5" fillId="2" borderId="0" xfId="1" applyFill="1" applyBorder="1" applyAlignment="1" applyProtection="1">
      <alignment vertical="center"/>
      <protection hidden="1"/>
    </xf>
    <xf numFmtId="0" fontId="13" fillId="2" borderId="0" xfId="0" applyFont="1" applyFill="1" applyBorder="1" applyAlignment="1" applyProtection="1">
      <protection hidden="1"/>
    </xf>
    <xf numFmtId="0" fontId="9" fillId="2" borderId="6" xfId="0" applyFont="1" applyFill="1" applyBorder="1" applyProtection="1">
      <protection hidden="1"/>
    </xf>
    <xf numFmtId="0" fontId="7" fillId="2" borderId="25" xfId="0" applyFont="1" applyFill="1" applyBorder="1" applyAlignment="1" applyProtection="1">
      <alignment horizontal="center" vertical="center"/>
      <protection hidden="1"/>
    </xf>
    <xf numFmtId="0" fontId="7" fillId="2" borderId="26" xfId="0" applyFont="1" applyFill="1" applyBorder="1" applyAlignment="1" applyProtection="1">
      <alignment horizontal="center" vertical="center"/>
      <protection hidden="1"/>
    </xf>
    <xf numFmtId="0" fontId="0" fillId="2" borderId="18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3" fontId="0" fillId="2" borderId="18" xfId="0" applyNumberFormat="1" applyFill="1" applyBorder="1" applyAlignment="1" applyProtection="1">
      <alignment horizontal="center" vertical="center"/>
      <protection hidden="1"/>
    </xf>
    <xf numFmtId="3" fontId="0" fillId="2" borderId="0" xfId="0" applyNumberFormat="1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0" fillId="5" borderId="2" xfId="0" applyFill="1" applyBorder="1" applyAlignment="1" applyProtection="1">
      <alignment horizontal="center" vertical="center"/>
      <protection hidden="1"/>
    </xf>
    <xf numFmtId="0" fontId="0" fillId="5" borderId="3" xfId="0" applyFill="1" applyBorder="1" applyAlignment="1" applyProtection="1">
      <alignment horizontal="center" vertical="center"/>
      <protection hidden="1"/>
    </xf>
    <xf numFmtId="0" fontId="0" fillId="5" borderId="4" xfId="0" applyFill="1" applyBorder="1" applyAlignment="1" applyProtection="1">
      <alignment horizontal="center" vertical="center"/>
      <protection hidden="1"/>
    </xf>
    <xf numFmtId="0" fontId="0" fillId="5" borderId="5" xfId="0" applyFill="1" applyBorder="1" applyAlignment="1" applyProtection="1">
      <alignment horizontal="center" vertical="center"/>
      <protection hidden="1"/>
    </xf>
    <xf numFmtId="0" fontId="0" fillId="5" borderId="6" xfId="0" applyFill="1" applyBorder="1" applyAlignment="1" applyProtection="1">
      <alignment horizontal="center" vertical="center"/>
      <protection hidden="1"/>
    </xf>
    <xf numFmtId="0" fontId="0" fillId="5" borderId="7" xfId="0" applyFill="1" applyBorder="1" applyAlignment="1" applyProtection="1">
      <alignment horizontal="center" vertical="center"/>
      <protection hidden="1"/>
    </xf>
    <xf numFmtId="164" fontId="0" fillId="2" borderId="0" xfId="0" applyNumberFormat="1" applyFill="1" applyBorder="1" applyAlignment="1" applyProtection="1">
      <alignment horizontal="center" vertical="center"/>
      <protection hidden="1"/>
    </xf>
    <xf numFmtId="0" fontId="0" fillId="4" borderId="21" xfId="0" applyFill="1" applyBorder="1" applyAlignment="1" applyProtection="1">
      <alignment horizontal="center"/>
      <protection hidden="1"/>
    </xf>
    <xf numFmtId="0" fontId="0" fillId="4" borderId="22" xfId="0" applyFill="1" applyBorder="1" applyAlignment="1" applyProtection="1">
      <alignment horizontal="center"/>
      <protection hidden="1"/>
    </xf>
    <xf numFmtId="0" fontId="0" fillId="4" borderId="23" xfId="0" applyFill="1" applyBorder="1" applyAlignment="1" applyProtection="1">
      <alignment horizontal="center"/>
      <protection hidden="1"/>
    </xf>
    <xf numFmtId="0" fontId="0" fillId="4" borderId="24" xfId="0" applyFill="1" applyBorder="1" applyAlignment="1" applyProtection="1">
      <alignment horizontal="center"/>
      <protection hidden="1"/>
    </xf>
    <xf numFmtId="0" fontId="0" fillId="4" borderId="2" xfId="0" applyFill="1" applyBorder="1" applyAlignment="1" applyProtection="1">
      <alignment horizontal="center" vertical="center" textRotation="90"/>
      <protection hidden="1"/>
    </xf>
    <xf numFmtId="0" fontId="0" fillId="4" borderId="3" xfId="0" applyFill="1" applyBorder="1" applyAlignment="1" applyProtection="1">
      <alignment horizontal="center" vertical="center" textRotation="90"/>
      <protection hidden="1"/>
    </xf>
    <xf numFmtId="0" fontId="0" fillId="4" borderId="4" xfId="0" applyFill="1" applyBorder="1" applyAlignment="1" applyProtection="1">
      <alignment horizontal="center" vertical="center" textRotation="90"/>
      <protection hidden="1"/>
    </xf>
    <xf numFmtId="0" fontId="0" fillId="4" borderId="5" xfId="0" applyFill="1" applyBorder="1" applyAlignment="1" applyProtection="1">
      <alignment horizontal="center" vertical="center" textRotation="90"/>
      <protection hidden="1"/>
    </xf>
    <xf numFmtId="0" fontId="0" fillId="4" borderId="6" xfId="0" applyFill="1" applyBorder="1" applyAlignment="1" applyProtection="1">
      <alignment horizontal="center" vertical="center" textRotation="90"/>
      <protection hidden="1"/>
    </xf>
    <xf numFmtId="0" fontId="0" fillId="4" borderId="7" xfId="0" applyFill="1" applyBorder="1" applyAlignment="1" applyProtection="1">
      <alignment horizontal="center" vertical="center" textRotation="90"/>
      <protection hidden="1"/>
    </xf>
    <xf numFmtId="166" fontId="0" fillId="2" borderId="17" xfId="0" applyNumberFormat="1" applyFill="1" applyBorder="1" applyAlignment="1" applyProtection="1">
      <alignment horizontal="center" vertical="center"/>
      <protection hidden="1"/>
    </xf>
    <xf numFmtId="164" fontId="0" fillId="2" borderId="20" xfId="0" applyNumberFormat="1" applyFill="1" applyBorder="1" applyAlignment="1" applyProtection="1">
      <alignment horizontal="center" vertical="center"/>
      <protection hidden="1"/>
    </xf>
    <xf numFmtId="0" fontId="0" fillId="2" borderId="20" xfId="0" applyFill="1" applyBorder="1" applyAlignment="1" applyProtection="1">
      <alignment horizontal="center" vertical="center"/>
      <protection hidden="1"/>
    </xf>
    <xf numFmtId="3" fontId="0" fillId="2" borderId="20" xfId="0" applyNumberFormat="1" applyFill="1" applyBorder="1" applyAlignment="1" applyProtection="1">
      <alignment horizontal="center" vertical="center"/>
      <protection hidden="1"/>
    </xf>
    <xf numFmtId="166" fontId="0" fillId="2" borderId="27" xfId="0" applyNumberFormat="1" applyFill="1" applyBorder="1" applyAlignment="1" applyProtection="1">
      <alignment horizontal="center"/>
      <protection hidden="1"/>
    </xf>
    <xf numFmtId="0" fontId="0" fillId="4" borderId="21" xfId="0" applyFill="1" applyBorder="1" applyAlignment="1" applyProtection="1">
      <alignment horizontal="center" vertical="center"/>
      <protection hidden="1"/>
    </xf>
    <xf numFmtId="0" fontId="0" fillId="4" borderId="22" xfId="0" applyFill="1" applyBorder="1" applyAlignment="1" applyProtection="1">
      <alignment horizontal="center" vertical="center"/>
      <protection hidden="1"/>
    </xf>
    <xf numFmtId="0" fontId="0" fillId="4" borderId="23" xfId="0" applyFill="1" applyBorder="1" applyAlignment="1" applyProtection="1">
      <alignment horizontal="center" vertical="center"/>
      <protection hidden="1"/>
    </xf>
    <xf numFmtId="0" fontId="0" fillId="4" borderId="24" xfId="0" applyFill="1" applyBorder="1" applyAlignment="1" applyProtection="1">
      <alignment horizontal="center" vertical="center"/>
      <protection hidden="1"/>
    </xf>
    <xf numFmtId="2" fontId="0" fillId="2" borderId="0" xfId="0" applyNumberForma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0" fillId="5" borderId="21" xfId="0" applyFill="1" applyBorder="1" applyAlignment="1" applyProtection="1">
      <alignment horizontal="center"/>
      <protection hidden="1"/>
    </xf>
    <xf numFmtId="0" fontId="0" fillId="5" borderId="22" xfId="0" applyFill="1" applyBorder="1" applyAlignment="1" applyProtection="1">
      <alignment horizontal="center"/>
      <protection hidden="1"/>
    </xf>
    <xf numFmtId="0" fontId="0" fillId="5" borderId="23" xfId="0" applyFill="1" applyBorder="1" applyAlignment="1" applyProtection="1">
      <alignment horizontal="center"/>
      <protection hidden="1"/>
    </xf>
    <xf numFmtId="0" fontId="0" fillId="5" borderId="24" xfId="0" applyFill="1" applyBorder="1" applyAlignment="1" applyProtection="1">
      <alignment horizontal="center"/>
      <protection hidden="1"/>
    </xf>
    <xf numFmtId="0" fontId="0" fillId="6" borderId="21" xfId="0" applyFill="1" applyBorder="1" applyAlignment="1" applyProtection="1">
      <alignment horizontal="center" vertical="center"/>
      <protection hidden="1"/>
    </xf>
    <xf numFmtId="0" fontId="0" fillId="6" borderId="22" xfId="0" applyFill="1" applyBorder="1" applyAlignment="1" applyProtection="1">
      <alignment horizontal="center" vertical="center"/>
      <protection hidden="1"/>
    </xf>
    <xf numFmtId="0" fontId="0" fillId="6" borderId="23" xfId="0" applyFill="1" applyBorder="1" applyAlignment="1" applyProtection="1">
      <alignment horizontal="center" vertical="center"/>
      <protection hidden="1"/>
    </xf>
    <xf numFmtId="0" fontId="0" fillId="6" borderId="24" xfId="0" applyFill="1" applyBorder="1" applyAlignment="1" applyProtection="1">
      <alignment horizontal="center" vertical="center"/>
      <protection hidden="1"/>
    </xf>
    <xf numFmtId="4" fontId="0" fillId="2" borderId="0" xfId="0" applyNumberFormat="1" applyFill="1" applyBorder="1" applyAlignment="1" applyProtection="1">
      <alignment horizontal="center" vertical="center"/>
      <protection hidden="1"/>
    </xf>
    <xf numFmtId="166" fontId="0" fillId="2" borderId="0" xfId="0" applyNumberFormat="1" applyFill="1" applyBorder="1" applyAlignment="1" applyProtection="1">
      <alignment horizontal="center" vertical="center"/>
      <protection hidden="1"/>
    </xf>
    <xf numFmtId="0" fontId="0" fillId="2" borderId="19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2" fontId="0" fillId="2" borderId="6" xfId="0" applyNumberFormat="1" applyFill="1" applyBorder="1" applyAlignment="1" applyProtection="1">
      <alignment horizontal="center" vertical="center"/>
      <protection hidden="1"/>
    </xf>
    <xf numFmtId="2" fontId="0" fillId="2" borderId="14" xfId="0" applyNumberFormat="1" applyFill="1" applyBorder="1" applyAlignment="1" applyProtection="1">
      <alignment horizontal="center" vertical="center"/>
      <protection hidden="1"/>
    </xf>
    <xf numFmtId="4" fontId="0" fillId="2" borderId="5" xfId="0" applyNumberForma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left" vertical="center"/>
      <protection hidden="1"/>
    </xf>
    <xf numFmtId="166" fontId="10" fillId="2" borderId="0" xfId="0" applyNumberFormat="1" applyFont="1" applyFill="1" applyBorder="1" applyAlignment="1" applyProtection="1">
      <alignment horizontal="center"/>
      <protection hidden="1"/>
    </xf>
    <xf numFmtId="0" fontId="0" fillId="6" borderId="21" xfId="0" applyFill="1" applyBorder="1" applyAlignment="1" applyProtection="1">
      <alignment horizontal="center" vertical="center" textRotation="90"/>
      <protection hidden="1"/>
    </xf>
    <xf numFmtId="0" fontId="0" fillId="6" borderId="22" xfId="0" applyFill="1" applyBorder="1" applyAlignment="1" applyProtection="1">
      <alignment horizontal="center" vertical="center" textRotation="90"/>
      <protection hidden="1"/>
    </xf>
    <xf numFmtId="0" fontId="0" fillId="6" borderId="18" xfId="0" applyFill="1" applyBorder="1" applyAlignment="1" applyProtection="1">
      <alignment horizontal="center" vertical="center" textRotation="90"/>
      <protection hidden="1"/>
    </xf>
    <xf numFmtId="0" fontId="0" fillId="6" borderId="19" xfId="0" applyFill="1" applyBorder="1" applyAlignment="1" applyProtection="1">
      <alignment horizontal="center" vertical="center" textRotation="90"/>
      <protection hidden="1"/>
    </xf>
    <xf numFmtId="0" fontId="0" fillId="6" borderId="23" xfId="0" applyFill="1" applyBorder="1" applyAlignment="1" applyProtection="1">
      <alignment horizontal="center" vertical="center" textRotation="90"/>
      <protection hidden="1"/>
    </xf>
    <xf numFmtId="0" fontId="0" fillId="6" borderId="24" xfId="0" applyFill="1" applyBorder="1" applyAlignment="1" applyProtection="1">
      <alignment horizontal="center" vertical="center" textRotation="90"/>
      <protection hidden="1"/>
    </xf>
    <xf numFmtId="0" fontId="9" fillId="2" borderId="14" xfId="0" applyFont="1" applyFill="1" applyBorder="1" applyAlignment="1" applyProtection="1">
      <alignment horizontal="center"/>
    </xf>
    <xf numFmtId="0" fontId="9" fillId="2" borderId="7" xfId="0" applyFont="1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  <protection hidden="1"/>
    </xf>
    <xf numFmtId="2" fontId="10" fillId="2" borderId="18" xfId="0" applyNumberFormat="1" applyFont="1" applyFill="1" applyBorder="1" applyAlignment="1" applyProtection="1">
      <alignment horizontal="center" vertical="center"/>
      <protection hidden="1"/>
    </xf>
    <xf numFmtId="2" fontId="10" fillId="2" borderId="0" xfId="0" applyNumberFormat="1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440267</xdr:colOff>
      <xdr:row>11</xdr:row>
      <xdr:rowOff>84667</xdr:rowOff>
    </xdr:from>
    <xdr:to>
      <xdr:col>18</xdr:col>
      <xdr:colOff>322580</xdr:colOff>
      <xdr:row>13</xdr:row>
      <xdr:rowOff>189653</xdr:rowOff>
    </xdr:to>
    <xdr:sp macro="" textlink="">
      <xdr:nvSpPr>
        <xdr:cNvPr id="2" name="Bue 1"/>
        <xdr:cNvSpPr/>
      </xdr:nvSpPr>
      <xdr:spPr>
        <a:xfrm>
          <a:off x="9144000" y="2082800"/>
          <a:ext cx="678180" cy="502920"/>
        </a:xfrm>
        <a:prstGeom prst="arc">
          <a:avLst>
            <a:gd name="adj1" fmla="val 10762635"/>
            <a:gd name="adj2" fmla="val 0"/>
          </a:avLst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alter-lystfiske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42"/>
  <sheetViews>
    <sheetView tabSelected="1" zoomScaleNormal="100" workbookViewId="0">
      <selection activeCell="V23" sqref="V23"/>
    </sheetView>
  </sheetViews>
  <sheetFormatPr defaultColWidth="8.85546875" defaultRowHeight="15"/>
  <cols>
    <col min="1" max="3" width="7.7109375" style="1" customWidth="1"/>
    <col min="4" max="4" width="14.5703125" style="1" bestFit="1" customWidth="1"/>
    <col min="5" max="5" width="7.7109375" style="1" customWidth="1"/>
    <col min="6" max="6" width="12.85546875" style="1" customWidth="1"/>
    <col min="7" max="7" width="14.7109375" style="1" bestFit="1" customWidth="1"/>
    <col min="8" max="8" width="11.140625" style="1" bestFit="1" customWidth="1"/>
    <col min="9" max="10" width="10.140625" style="1" bestFit="1" customWidth="1"/>
    <col min="11" max="11" width="8.7109375" style="1" bestFit="1" customWidth="1"/>
    <col min="12" max="13" width="1.7109375" style="1" customWidth="1"/>
    <col min="14" max="14" width="6.7109375" style="1" customWidth="1"/>
    <col min="15" max="16" width="4.7109375" style="1" customWidth="1"/>
    <col min="17" max="17" width="6.7109375" style="1" customWidth="1"/>
    <col min="18" max="21" width="4.7109375" style="1" customWidth="1"/>
    <col min="22" max="23" width="6.7109375" style="1" customWidth="1"/>
    <col min="24" max="25" width="4.7109375" style="1" customWidth="1"/>
    <col min="26" max="27" width="1.7109375" style="1" customWidth="1"/>
    <col min="28" max="28" width="6.7109375" style="1" customWidth="1"/>
    <col min="29" max="32" width="1.7109375" style="1" customWidth="1"/>
    <col min="33" max="33" width="5.7109375" style="1" customWidth="1"/>
    <col min="34" max="35" width="1.7109375" style="1" customWidth="1"/>
    <col min="36" max="36" width="9.7109375" style="1" customWidth="1"/>
    <col min="37" max="41" width="8.85546875" style="1"/>
    <col min="42" max="45" width="10.140625" style="1" bestFit="1" customWidth="1"/>
    <col min="46" max="46" width="10.140625" style="35" bestFit="1" customWidth="1"/>
    <col min="47" max="47" width="8.85546875" style="1"/>
    <col min="48" max="48" width="10.140625" style="1" bestFit="1" customWidth="1"/>
    <col min="49" max="16384" width="8.85546875" style="1"/>
  </cols>
  <sheetData>
    <row r="1" spans="1:38" ht="21" customHeight="1" thickBot="1">
      <c r="A1" s="62" t="s">
        <v>29</v>
      </c>
      <c r="B1" s="63"/>
      <c r="C1" s="63"/>
      <c r="D1" s="63"/>
      <c r="E1" s="63"/>
      <c r="F1" s="63"/>
      <c r="G1" s="63"/>
      <c r="H1" s="63"/>
      <c r="I1" s="63"/>
      <c r="J1" s="63"/>
      <c r="K1" s="48"/>
      <c r="L1" s="12"/>
      <c r="M1" s="12"/>
      <c r="N1" s="12"/>
      <c r="O1" s="12"/>
      <c r="P1" s="12"/>
      <c r="Q1" s="12"/>
      <c r="R1" s="12"/>
      <c r="S1" s="12"/>
      <c r="T1" s="12"/>
      <c r="U1" s="12"/>
      <c r="V1" s="90">
        <f>+R14</f>
        <v>5.0000000025048577</v>
      </c>
      <c r="W1" s="90"/>
      <c r="X1" s="12" t="s">
        <v>8</v>
      </c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4"/>
    </row>
    <row r="2" spans="1:38" ht="16.5" thickTop="1" thickBot="1">
      <c r="A2" s="49" t="s">
        <v>2</v>
      </c>
      <c r="B2" s="3" t="s">
        <v>6</v>
      </c>
      <c r="C2" s="2" t="s">
        <v>0</v>
      </c>
      <c r="D2" s="2" t="s">
        <v>3</v>
      </c>
      <c r="E2" s="2" t="s">
        <v>4</v>
      </c>
      <c r="F2" s="2" t="s">
        <v>7</v>
      </c>
      <c r="G2" s="2" t="s">
        <v>23</v>
      </c>
      <c r="H2" s="2" t="s">
        <v>24</v>
      </c>
      <c r="I2" s="2" t="s">
        <v>16</v>
      </c>
      <c r="J2" s="2" t="s">
        <v>15</v>
      </c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01" t="str">
        <f>+G2</f>
        <v>Ri (amp)</v>
      </c>
      <c r="W2" s="102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8"/>
    </row>
    <row r="3" spans="1:38" ht="15.75" thickBot="1">
      <c r="A3" s="49" t="s">
        <v>1</v>
      </c>
      <c r="B3" s="2" t="s">
        <v>22</v>
      </c>
      <c r="C3" s="2" t="s">
        <v>5</v>
      </c>
      <c r="D3" s="2" t="s">
        <v>5</v>
      </c>
      <c r="E3" s="2" t="s">
        <v>5</v>
      </c>
      <c r="F3" s="2" t="s">
        <v>5</v>
      </c>
      <c r="G3" s="2" t="s">
        <v>5</v>
      </c>
      <c r="H3" s="2" t="s">
        <v>5</v>
      </c>
      <c r="I3" s="2" t="s">
        <v>5</v>
      </c>
      <c r="J3" s="2" t="s">
        <v>5</v>
      </c>
      <c r="K3" s="17"/>
      <c r="L3" s="17"/>
      <c r="M3" s="17"/>
      <c r="N3" s="17"/>
      <c r="O3" s="17"/>
      <c r="P3" s="17"/>
      <c r="Q3" s="17"/>
      <c r="R3" s="50"/>
      <c r="S3" s="50"/>
      <c r="T3" s="9"/>
      <c r="U3" s="4"/>
      <c r="V3" s="103"/>
      <c r="W3" s="104"/>
      <c r="X3" s="5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8"/>
    </row>
    <row r="4" spans="1:38" ht="15.75" thickTop="1">
      <c r="A4" s="51">
        <v>28.5</v>
      </c>
      <c r="B4" s="31">
        <v>2.19</v>
      </c>
      <c r="C4" s="31">
        <v>0.11</v>
      </c>
      <c r="D4" s="36">
        <v>0.01</v>
      </c>
      <c r="E4" s="31">
        <v>5.1219999999999999</v>
      </c>
      <c r="F4" s="32">
        <v>0.02</v>
      </c>
      <c r="G4" s="36">
        <v>10000000</v>
      </c>
      <c r="H4" s="37">
        <v>10000000</v>
      </c>
      <c r="I4" s="37">
        <v>10000</v>
      </c>
      <c r="J4" s="37">
        <v>9990000</v>
      </c>
      <c r="K4" s="17"/>
      <c r="L4" s="17"/>
      <c r="M4" s="17"/>
      <c r="N4" s="17"/>
      <c r="O4" s="75" t="s">
        <v>1</v>
      </c>
      <c r="P4" s="75"/>
      <c r="Q4" s="17"/>
      <c r="R4" s="75" t="s">
        <v>1</v>
      </c>
      <c r="S4" s="75"/>
      <c r="T4" s="9"/>
      <c r="U4" s="6"/>
      <c r="V4" s="75" t="s">
        <v>1</v>
      </c>
      <c r="W4" s="75"/>
      <c r="X4" s="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8"/>
    </row>
    <row r="5" spans="1:38" ht="15.75" thickBot="1">
      <c r="A5" s="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86">
        <f>+B4</f>
        <v>2.19</v>
      </c>
      <c r="P5" s="86"/>
      <c r="Q5" s="17"/>
      <c r="R5" s="86">
        <f>F15*C4</f>
        <v>0.55000000027553431</v>
      </c>
      <c r="S5" s="86"/>
      <c r="T5" s="17"/>
      <c r="U5" s="6"/>
      <c r="V5" s="86">
        <f>F15*D8</f>
        <v>4.9999999975048573E-2</v>
      </c>
      <c r="W5" s="86"/>
      <c r="X5" s="8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8"/>
    </row>
    <row r="6" spans="1:38" ht="7.15" customHeight="1" thickTop="1" thickBot="1">
      <c r="A6" s="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97" t="str">
        <f>+B3</f>
        <v>VCE</v>
      </c>
      <c r="P6" s="98"/>
      <c r="Q6" s="17"/>
      <c r="R6" s="76" t="str">
        <f>+C2</f>
        <v>R2</v>
      </c>
      <c r="S6" s="77"/>
      <c r="T6" s="9"/>
      <c r="U6" s="10"/>
      <c r="V6" s="76" t="str">
        <f>+D2</f>
        <v>PWR</v>
      </c>
      <c r="W6" s="77"/>
      <c r="X6" s="11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8"/>
    </row>
    <row r="7" spans="1:38" ht="7.15" customHeight="1" thickBot="1">
      <c r="A7" s="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4"/>
      <c r="N7" s="12"/>
      <c r="O7" s="99"/>
      <c r="P7" s="100"/>
      <c r="Q7" s="12"/>
      <c r="R7" s="78"/>
      <c r="S7" s="79"/>
      <c r="T7" s="13"/>
      <c r="U7" s="12"/>
      <c r="V7" s="78"/>
      <c r="W7" s="79"/>
      <c r="X7" s="13"/>
      <c r="Y7" s="12"/>
      <c r="Z7" s="14"/>
      <c r="AA7" s="4"/>
      <c r="AB7" s="12"/>
      <c r="AC7" s="15"/>
      <c r="AD7" s="17"/>
      <c r="AE7" s="17"/>
      <c r="AF7" s="17"/>
      <c r="AG7" s="17"/>
      <c r="AH7" s="17"/>
      <c r="AI7" s="17"/>
      <c r="AJ7" s="17"/>
      <c r="AK7" s="17"/>
      <c r="AL7" s="8"/>
    </row>
    <row r="8" spans="1:38" ht="15.75" thickTop="1">
      <c r="A8" s="6" t="s">
        <v>35</v>
      </c>
      <c r="B8" s="17" t="s">
        <v>34</v>
      </c>
      <c r="C8" s="17"/>
      <c r="D8" s="52">
        <f>(G4*D4)/(G4+D4)</f>
        <v>9.9999999899999994E-3</v>
      </c>
      <c r="E8" s="9" t="s">
        <v>5</v>
      </c>
      <c r="F8" s="17" t="s">
        <v>31</v>
      </c>
      <c r="G8" s="17"/>
      <c r="H8" s="17"/>
      <c r="I8" s="17"/>
      <c r="J8" s="17"/>
      <c r="K8" s="17"/>
      <c r="L8" s="17"/>
      <c r="M8" s="6"/>
      <c r="N8" s="16" t="s">
        <v>5</v>
      </c>
      <c r="O8" s="88">
        <f>B4/F15</f>
        <v>0.43799999978057447</v>
      </c>
      <c r="P8" s="88"/>
      <c r="Q8" s="24"/>
      <c r="R8" s="87">
        <f>+C4</f>
        <v>0.11</v>
      </c>
      <c r="S8" s="88"/>
      <c r="T8" s="24"/>
      <c r="U8" s="24"/>
      <c r="V8" s="89">
        <f>+D4</f>
        <v>0.01</v>
      </c>
      <c r="W8" s="89"/>
      <c r="X8" s="17"/>
      <c r="Y8" s="17"/>
      <c r="Z8" s="8"/>
      <c r="AA8" s="17"/>
      <c r="AB8" s="17"/>
      <c r="AC8" s="91" t="s">
        <v>15</v>
      </c>
      <c r="AD8" s="92"/>
      <c r="AE8" s="64" t="s">
        <v>17</v>
      </c>
      <c r="AF8" s="65"/>
      <c r="AG8" s="65"/>
      <c r="AH8" s="17"/>
      <c r="AI8" s="17"/>
      <c r="AJ8" s="17"/>
      <c r="AK8" s="17"/>
      <c r="AL8" s="8"/>
    </row>
    <row r="9" spans="1:38" ht="15.75" thickBot="1">
      <c r="A9" s="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6"/>
      <c r="N9" s="16" t="s">
        <v>13</v>
      </c>
      <c r="O9" s="95">
        <f>O5*R14</f>
        <v>10.950000005485638</v>
      </c>
      <c r="P9" s="95"/>
      <c r="Q9" s="24"/>
      <c r="R9" s="95">
        <f>R5*R14</f>
        <v>2.7500000027553431</v>
      </c>
      <c r="S9" s="95"/>
      <c r="T9" s="23"/>
      <c r="U9" s="24"/>
      <c r="V9" s="105">
        <f>V5*R14</f>
        <v>0.25000000000048572</v>
      </c>
      <c r="W9" s="105"/>
      <c r="X9" s="9"/>
      <c r="Y9" s="17"/>
      <c r="Z9" s="18"/>
      <c r="AA9" s="6"/>
      <c r="AB9" s="17"/>
      <c r="AC9" s="93"/>
      <c r="AD9" s="94"/>
      <c r="AE9" s="66">
        <f>+J4/1000</f>
        <v>9990</v>
      </c>
      <c r="AF9" s="67"/>
      <c r="AG9" s="67"/>
      <c r="AH9" s="17"/>
      <c r="AI9" s="17"/>
      <c r="AJ9" s="17"/>
      <c r="AK9" s="17"/>
      <c r="AL9" s="8"/>
    </row>
    <row r="10" spans="1:38" ht="15.75" thickTop="1">
      <c r="A10" s="6" t="s">
        <v>36</v>
      </c>
      <c r="B10" s="17" t="s">
        <v>26</v>
      </c>
      <c r="C10" s="17"/>
      <c r="D10" s="52">
        <f>(E4*D13)/(E4+D13)</f>
        <v>5.1219999973738881</v>
      </c>
      <c r="E10" s="9" t="s">
        <v>5</v>
      </c>
      <c r="F10" s="17" t="s">
        <v>59</v>
      </c>
      <c r="G10" s="17"/>
      <c r="H10" s="17"/>
      <c r="I10" s="17"/>
      <c r="J10" s="17"/>
      <c r="K10" s="17"/>
      <c r="L10" s="69" t="str">
        <f>+A2</f>
        <v>Vs1</v>
      </c>
      <c r="M10" s="70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80" t="str">
        <f>+E2</f>
        <v>Rload</v>
      </c>
      <c r="AA10" s="81"/>
      <c r="AB10" s="17"/>
      <c r="AC10" s="19"/>
      <c r="AD10" s="108" t="s">
        <v>18</v>
      </c>
      <c r="AE10" s="109"/>
      <c r="AF10" s="109"/>
      <c r="AG10" s="109"/>
      <c r="AH10" s="17"/>
      <c r="AI10" s="17"/>
      <c r="AJ10" s="17"/>
      <c r="AK10" s="17"/>
      <c r="AL10" s="8"/>
    </row>
    <row r="11" spans="1:38" ht="15.75" thickBot="1">
      <c r="A11" s="6"/>
      <c r="B11" s="17"/>
      <c r="C11" s="17"/>
      <c r="D11" s="17"/>
      <c r="E11" s="17"/>
      <c r="F11" s="17"/>
      <c r="G11" s="17"/>
      <c r="H11" s="17"/>
      <c r="I11" s="17"/>
      <c r="J11" s="17"/>
      <c r="K11" s="20" t="s">
        <v>1</v>
      </c>
      <c r="L11" s="71"/>
      <c r="M11" s="72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65" t="s">
        <v>1</v>
      </c>
      <c r="Y11" s="68"/>
      <c r="Z11" s="82"/>
      <c r="AA11" s="83"/>
      <c r="AB11" s="17"/>
      <c r="AC11" s="8"/>
      <c r="AD11" s="110">
        <f>(X12/(AE9+AE17)*AE17)*1000</f>
        <v>25.610000012829879</v>
      </c>
      <c r="AE11" s="111"/>
      <c r="AF11" s="111"/>
      <c r="AG11" s="111"/>
      <c r="AH11" s="17"/>
      <c r="AI11" s="17"/>
      <c r="AJ11" s="17"/>
      <c r="AK11" s="17"/>
      <c r="AL11" s="8"/>
    </row>
    <row r="12" spans="1:38" ht="15.75" thickBot="1">
      <c r="A12" s="6" t="s">
        <v>19</v>
      </c>
      <c r="B12" s="17" t="s">
        <v>25</v>
      </c>
      <c r="C12" s="17"/>
      <c r="D12" s="53">
        <f>(I4*H4)/(I4+H4)</f>
        <v>9990.0099900099904</v>
      </c>
      <c r="E12" s="9" t="s">
        <v>5</v>
      </c>
      <c r="F12" s="54" t="s">
        <v>32</v>
      </c>
      <c r="G12" s="17"/>
      <c r="H12" s="17"/>
      <c r="I12" s="17"/>
      <c r="J12" s="17"/>
      <c r="K12" s="20">
        <f>+A4</f>
        <v>28.5</v>
      </c>
      <c r="L12" s="71"/>
      <c r="M12" s="72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65">
        <f>F15*E4</f>
        <v>25.610000012829879</v>
      </c>
      <c r="Y12" s="68"/>
      <c r="Z12" s="82"/>
      <c r="AA12" s="83"/>
      <c r="AB12" s="21" t="s">
        <v>5</v>
      </c>
      <c r="AC12" s="8"/>
      <c r="AD12" s="4"/>
      <c r="AE12" s="22"/>
      <c r="AF12" s="12"/>
      <c r="AG12" s="12"/>
      <c r="AH12" s="15"/>
      <c r="AI12" s="17"/>
      <c r="AJ12" s="17"/>
      <c r="AK12" s="17"/>
      <c r="AL12" s="8"/>
    </row>
    <row r="13" spans="1:38" ht="16.5" thickTop="1">
      <c r="A13" s="6" t="s">
        <v>20</v>
      </c>
      <c r="B13" s="17" t="s">
        <v>21</v>
      </c>
      <c r="C13" s="17"/>
      <c r="D13" s="54">
        <f>(J4*1000)+D12</f>
        <v>9990009990.0099907</v>
      </c>
      <c r="E13" s="9" t="s">
        <v>5</v>
      </c>
      <c r="F13" s="54" t="s">
        <v>33</v>
      </c>
      <c r="G13" s="17"/>
      <c r="H13" s="54"/>
      <c r="I13" s="17"/>
      <c r="J13" s="17"/>
      <c r="K13" s="23" t="s">
        <v>13</v>
      </c>
      <c r="L13" s="71"/>
      <c r="M13" s="72"/>
      <c r="N13" s="17"/>
      <c r="O13" s="17"/>
      <c r="P13" s="17"/>
      <c r="Q13" s="17"/>
      <c r="R13" s="96" t="s">
        <v>8</v>
      </c>
      <c r="S13" s="96"/>
      <c r="T13" s="17"/>
      <c r="U13" s="17"/>
      <c r="V13" s="17"/>
      <c r="W13" s="17"/>
      <c r="X13" s="65" t="s">
        <v>13</v>
      </c>
      <c r="Y13" s="68"/>
      <c r="Z13" s="82"/>
      <c r="AA13" s="83"/>
      <c r="AB13" s="21">
        <f>+E4</f>
        <v>5.1219999999999999</v>
      </c>
      <c r="AC13" s="8"/>
      <c r="AD13" s="17"/>
      <c r="AE13" s="23"/>
      <c r="AF13" s="17"/>
      <c r="AG13" s="17"/>
      <c r="AH13" s="115" t="str">
        <f>+H2</f>
        <v>Ri (volt)</v>
      </c>
      <c r="AI13" s="116"/>
      <c r="AJ13" s="17"/>
      <c r="AK13" s="17"/>
      <c r="AL13" s="8"/>
    </row>
    <row r="14" spans="1:38" ht="15.75">
      <c r="A14" s="6"/>
      <c r="B14" s="17"/>
      <c r="C14" s="17"/>
      <c r="D14" s="17"/>
      <c r="E14" s="17"/>
      <c r="F14" s="17"/>
      <c r="G14" s="17"/>
      <c r="H14" s="17"/>
      <c r="I14" s="17"/>
      <c r="J14" s="17"/>
      <c r="K14" s="55">
        <f>K12*R14</f>
        <v>142.50000007138846</v>
      </c>
      <c r="L14" s="71"/>
      <c r="M14" s="72"/>
      <c r="N14" s="17"/>
      <c r="O14" s="17"/>
      <c r="P14" s="17"/>
      <c r="Q14" s="17"/>
      <c r="R14" s="114">
        <f>+F15</f>
        <v>5.0000000025048577</v>
      </c>
      <c r="S14" s="114"/>
      <c r="T14" s="17"/>
      <c r="U14" s="17"/>
      <c r="V14" s="17"/>
      <c r="W14" s="17"/>
      <c r="X14" s="105">
        <f>X12*R14</f>
        <v>128.05000012829879</v>
      </c>
      <c r="Y14" s="112"/>
      <c r="Z14" s="82"/>
      <c r="AA14" s="83"/>
      <c r="AB14" s="17"/>
      <c r="AC14" s="8"/>
      <c r="AD14" s="17"/>
      <c r="AE14" s="24"/>
      <c r="AF14" s="17"/>
      <c r="AG14" s="17"/>
      <c r="AH14" s="117"/>
      <c r="AI14" s="118"/>
      <c r="AJ14" s="64" t="s">
        <v>18</v>
      </c>
      <c r="AK14" s="65"/>
      <c r="AL14" s="8"/>
    </row>
    <row r="15" spans="1:38" ht="16.5" thickBot="1">
      <c r="A15" s="6"/>
      <c r="B15" s="17" t="s">
        <v>37</v>
      </c>
      <c r="C15" s="17"/>
      <c r="D15" s="17"/>
      <c r="E15" s="17"/>
      <c r="F15" s="33">
        <f>(A4-B4)/(C4+D8+D10+F4)</f>
        <v>5.0000000025048577</v>
      </c>
      <c r="G15" s="25" t="s">
        <v>8</v>
      </c>
      <c r="H15" s="17"/>
      <c r="I15" s="17"/>
      <c r="J15" s="17"/>
      <c r="K15" s="17"/>
      <c r="L15" s="73"/>
      <c r="M15" s="74"/>
      <c r="N15" s="17"/>
      <c r="O15" s="17"/>
      <c r="P15" s="17"/>
      <c r="Q15" s="109" t="s">
        <v>60</v>
      </c>
      <c r="R15" s="109"/>
      <c r="S15" s="109"/>
      <c r="T15" s="109"/>
      <c r="U15" s="17"/>
      <c r="V15" s="17"/>
      <c r="W15" s="17"/>
      <c r="X15" s="17"/>
      <c r="Y15" s="17"/>
      <c r="Z15" s="84"/>
      <c r="AA15" s="85"/>
      <c r="AB15" s="17"/>
      <c r="AC15" s="26"/>
      <c r="AD15" s="17"/>
      <c r="AE15" s="17"/>
      <c r="AF15" s="17"/>
      <c r="AG15" s="17"/>
      <c r="AH15" s="117"/>
      <c r="AI15" s="118"/>
      <c r="AJ15" s="124">
        <f>+AD11</f>
        <v>25.610000012829879</v>
      </c>
      <c r="AK15" s="125"/>
      <c r="AL15" s="8"/>
    </row>
    <row r="16" spans="1:38" ht="16.5" thickTop="1" thickBot="1">
      <c r="A16" s="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6"/>
      <c r="N16" s="17"/>
      <c r="O16" s="17"/>
      <c r="P16" s="17"/>
      <c r="Q16" s="17"/>
      <c r="R16" s="65" t="s">
        <v>1</v>
      </c>
      <c r="S16" s="65"/>
      <c r="T16" s="17"/>
      <c r="U16" s="17"/>
      <c r="V16" s="17"/>
      <c r="W16" s="17"/>
      <c r="X16" s="17"/>
      <c r="Y16" s="17"/>
      <c r="Z16" s="8"/>
      <c r="AA16" s="6"/>
      <c r="AB16" s="17"/>
      <c r="AC16" s="91" t="s">
        <v>16</v>
      </c>
      <c r="AD16" s="92"/>
      <c r="AE16" s="64" t="s">
        <v>17</v>
      </c>
      <c r="AF16" s="65"/>
      <c r="AG16" s="107"/>
      <c r="AH16" s="119"/>
      <c r="AI16" s="120"/>
      <c r="AJ16" s="123" t="s">
        <v>60</v>
      </c>
      <c r="AK16" s="109"/>
      <c r="AL16" s="8"/>
    </row>
    <row r="17" spans="1:50" ht="16.5" thickTop="1" thickBot="1">
      <c r="A17" s="6"/>
      <c r="B17" s="17" t="s">
        <v>58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6"/>
      <c r="N17" s="17"/>
      <c r="O17" s="17"/>
      <c r="P17" s="17"/>
      <c r="Q17" s="17"/>
      <c r="R17" s="86">
        <f>F15*F4</f>
        <v>0.10000000005009715</v>
      </c>
      <c r="S17" s="86"/>
      <c r="T17" s="17"/>
      <c r="U17" s="17"/>
      <c r="V17" s="17"/>
      <c r="W17" s="17"/>
      <c r="X17" s="17"/>
      <c r="Y17" s="17"/>
      <c r="Z17" s="8"/>
      <c r="AA17" s="17"/>
      <c r="AB17" s="17"/>
      <c r="AC17" s="93"/>
      <c r="AD17" s="94"/>
      <c r="AE17" s="66">
        <f>+I4/1000</f>
        <v>10</v>
      </c>
      <c r="AF17" s="67"/>
      <c r="AG17" s="67"/>
      <c r="AH17" s="19"/>
      <c r="AI17" s="17"/>
      <c r="AJ17" s="17"/>
      <c r="AK17" s="17"/>
      <c r="AL17" s="8"/>
    </row>
    <row r="18" spans="1:50" ht="7.15" customHeight="1" thickTop="1" thickBot="1">
      <c r="A18" s="6"/>
      <c r="B18" s="113" t="s">
        <v>48</v>
      </c>
      <c r="C18" s="113"/>
      <c r="D18" s="113"/>
      <c r="E18" s="113"/>
      <c r="F18" s="113"/>
      <c r="G18" s="113"/>
      <c r="H18" s="17"/>
      <c r="I18" s="17"/>
      <c r="J18" s="17"/>
      <c r="K18" s="17"/>
      <c r="L18" s="17"/>
      <c r="M18" s="10"/>
      <c r="N18" s="27"/>
      <c r="O18" s="27"/>
      <c r="P18" s="27"/>
      <c r="Q18" s="27"/>
      <c r="R18" s="76" t="str">
        <f>+F2</f>
        <v>Rprint</v>
      </c>
      <c r="S18" s="77"/>
      <c r="T18" s="28"/>
      <c r="U18" s="27"/>
      <c r="V18" s="27"/>
      <c r="W18" s="27"/>
      <c r="X18" s="27"/>
      <c r="Y18" s="27"/>
      <c r="Z18" s="18"/>
      <c r="AA18" s="10"/>
      <c r="AB18" s="27"/>
      <c r="AC18" s="29"/>
      <c r="AD18" s="10"/>
      <c r="AE18" s="27"/>
      <c r="AF18" s="27"/>
      <c r="AG18" s="27"/>
      <c r="AH18" s="18"/>
      <c r="AI18" s="17"/>
      <c r="AJ18" s="17"/>
      <c r="AK18" s="17"/>
      <c r="AL18" s="8"/>
    </row>
    <row r="19" spans="1:50" ht="7.15" customHeight="1" thickBot="1">
      <c r="A19" s="6"/>
      <c r="B19" s="113"/>
      <c r="C19" s="113"/>
      <c r="D19" s="113"/>
      <c r="E19" s="113"/>
      <c r="F19" s="113"/>
      <c r="G19" s="113"/>
      <c r="H19" s="17"/>
      <c r="I19" s="17"/>
      <c r="J19" s="17"/>
      <c r="K19" s="17"/>
      <c r="L19" s="8"/>
      <c r="M19" s="17"/>
      <c r="N19" s="17"/>
      <c r="O19" s="17"/>
      <c r="P19" s="17"/>
      <c r="Q19" s="17"/>
      <c r="R19" s="78"/>
      <c r="S19" s="79"/>
      <c r="T19" s="9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8"/>
    </row>
    <row r="20" spans="1:50" ht="16.5" thickTop="1" thickBot="1">
      <c r="A20" s="6"/>
      <c r="B20" s="56" t="s">
        <v>49</v>
      </c>
      <c r="C20" s="17"/>
      <c r="D20" s="17"/>
      <c r="E20" s="17"/>
      <c r="F20" s="17"/>
      <c r="G20" s="17"/>
      <c r="H20" s="17"/>
      <c r="I20" s="17"/>
      <c r="J20" s="17"/>
      <c r="K20" s="17"/>
      <c r="L20" s="26"/>
      <c r="M20" s="30"/>
      <c r="N20" s="9" t="s">
        <v>9</v>
      </c>
      <c r="O20" s="17" t="s">
        <v>11</v>
      </c>
      <c r="P20" s="17"/>
      <c r="Q20" s="16" t="s">
        <v>5</v>
      </c>
      <c r="R20" s="88">
        <f>+F4</f>
        <v>0.02</v>
      </c>
      <c r="S20" s="88"/>
      <c r="T20" s="17"/>
      <c r="U20" s="17"/>
      <c r="V20" s="17"/>
      <c r="W20" s="17"/>
      <c r="X20" s="17"/>
      <c r="Y20" s="9" t="s">
        <v>10</v>
      </c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8"/>
      <c r="AP20" s="41" t="str">
        <f>+D2</f>
        <v>PWR</v>
      </c>
      <c r="AQ20" s="41" t="str">
        <f t="shared" ref="AQ20:AT21" si="0">+G2</f>
        <v>Ri (amp)</v>
      </c>
      <c r="AR20" s="41" t="str">
        <f t="shared" si="0"/>
        <v>Ri (volt)</v>
      </c>
      <c r="AS20" s="41" t="str">
        <f t="shared" si="0"/>
        <v>Ra</v>
      </c>
      <c r="AT20" s="42" t="str">
        <f t="shared" si="0"/>
        <v>Rb</v>
      </c>
      <c r="AU20" s="41"/>
    </row>
    <row r="21" spans="1:50" ht="15.75" thickTop="1">
      <c r="A21" s="6"/>
      <c r="B21" s="56" t="s">
        <v>50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6" t="s">
        <v>13</v>
      </c>
      <c r="R21" s="106">
        <f>R17*R14</f>
        <v>0.50000000050097149</v>
      </c>
      <c r="S21" s="106"/>
      <c r="T21" s="9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8"/>
      <c r="AP21" s="41" t="str">
        <f>+D3</f>
        <v>Ohm</v>
      </c>
      <c r="AQ21" s="41" t="str">
        <f t="shared" si="0"/>
        <v>Ohm</v>
      </c>
      <c r="AR21" s="41" t="str">
        <f t="shared" si="0"/>
        <v>Ohm</v>
      </c>
      <c r="AS21" s="41" t="str">
        <f t="shared" si="0"/>
        <v>Ohm</v>
      </c>
      <c r="AT21" s="42" t="str">
        <f t="shared" si="0"/>
        <v>Ohm</v>
      </c>
      <c r="AU21" s="41"/>
    </row>
    <row r="22" spans="1:50">
      <c r="A22" s="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8"/>
      <c r="AP22" s="43">
        <v>0.01</v>
      </c>
      <c r="AQ22" s="43">
        <v>4.0000000000000001E-3</v>
      </c>
      <c r="AR22" s="44">
        <v>10000</v>
      </c>
      <c r="AS22" s="44">
        <v>1000</v>
      </c>
      <c r="AT22" s="44">
        <v>1000</v>
      </c>
      <c r="AU22" s="41" t="s">
        <v>52</v>
      </c>
      <c r="AV22" s="35"/>
      <c r="AX22" s="35"/>
    </row>
    <row r="23" spans="1:50" ht="15.75">
      <c r="A23" s="6"/>
      <c r="B23" s="57" t="s">
        <v>14</v>
      </c>
      <c r="C23" s="17"/>
      <c r="D23" s="17"/>
      <c r="E23" s="17"/>
      <c r="F23" s="17"/>
      <c r="G23" s="17"/>
      <c r="H23" s="17"/>
      <c r="I23" s="17"/>
      <c r="J23" s="17"/>
      <c r="K23" s="57"/>
      <c r="L23" s="17"/>
      <c r="M23" s="17"/>
      <c r="N23" s="17"/>
      <c r="O23" s="17"/>
      <c r="P23" s="17"/>
      <c r="Q23" s="17"/>
      <c r="R23" s="17"/>
      <c r="S23" s="17"/>
      <c r="T23" s="38"/>
      <c r="U23" s="38"/>
      <c r="V23" s="40"/>
      <c r="W23" s="38"/>
      <c r="X23" s="38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8"/>
      <c r="AP23" s="43">
        <v>1.4999999999999999E-2</v>
      </c>
      <c r="AQ23" s="43">
        <v>6.0000000000000001E-3</v>
      </c>
      <c r="AR23" s="44">
        <v>15000</v>
      </c>
      <c r="AS23" s="44">
        <v>9000</v>
      </c>
      <c r="AT23" s="44">
        <v>9000</v>
      </c>
      <c r="AU23" s="41" t="s">
        <v>53</v>
      </c>
      <c r="AV23" s="35"/>
      <c r="AX23" s="35"/>
    </row>
    <row r="24" spans="1:50">
      <c r="A24" s="6"/>
      <c r="B24" s="17" t="s">
        <v>61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39"/>
      <c r="U24" s="39"/>
      <c r="V24" s="58"/>
      <c r="W24" s="39"/>
      <c r="X24" s="39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8"/>
      <c r="AP24" s="43">
        <v>0.02</v>
      </c>
      <c r="AQ24" s="43">
        <v>1.2E-2</v>
      </c>
      <c r="AR24" s="44">
        <v>25000</v>
      </c>
      <c r="AS24" s="44">
        <v>10000</v>
      </c>
      <c r="AT24" s="44">
        <v>10000</v>
      </c>
      <c r="AU24" s="41" t="s">
        <v>51</v>
      </c>
      <c r="AV24" s="35"/>
      <c r="AX24" s="35"/>
    </row>
    <row r="25" spans="1:50">
      <c r="A25" s="6"/>
      <c r="B25" s="17" t="s">
        <v>28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40" t="s">
        <v>62</v>
      </c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8"/>
      <c r="AP25" s="43">
        <v>2.5000000000000001E-2</v>
      </c>
      <c r="AQ25" s="43">
        <v>0.02</v>
      </c>
      <c r="AR25" s="44">
        <v>30000</v>
      </c>
      <c r="AS25" s="44">
        <v>90000</v>
      </c>
      <c r="AT25" s="44">
        <v>90000</v>
      </c>
      <c r="AU25" s="41" t="s">
        <v>54</v>
      </c>
      <c r="AV25" s="35"/>
      <c r="AX25" s="35"/>
    </row>
    <row r="26" spans="1:50">
      <c r="A26" s="6"/>
      <c r="B26" s="17" t="s">
        <v>27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58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8"/>
      <c r="AP26" s="43">
        <v>0.03</v>
      </c>
      <c r="AQ26" s="43">
        <v>0.06</v>
      </c>
      <c r="AR26" s="44">
        <v>100000</v>
      </c>
      <c r="AS26" s="44">
        <v>100000</v>
      </c>
      <c r="AT26" s="44">
        <v>100000</v>
      </c>
      <c r="AU26" s="41" t="s">
        <v>51</v>
      </c>
      <c r="AV26" s="35"/>
      <c r="AX26" s="35"/>
    </row>
    <row r="27" spans="1:50" ht="15.75">
      <c r="A27" s="6"/>
      <c r="B27" s="17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59" t="s">
        <v>63</v>
      </c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8"/>
      <c r="AP27" s="43">
        <v>0.04</v>
      </c>
      <c r="AQ27" s="43">
        <v>0.12</v>
      </c>
      <c r="AR27" s="44">
        <v>300000</v>
      </c>
      <c r="AS27" s="44">
        <v>900000</v>
      </c>
      <c r="AT27" s="44">
        <v>900000</v>
      </c>
      <c r="AU27" s="41" t="s">
        <v>55</v>
      </c>
      <c r="AV27" s="35"/>
    </row>
    <row r="28" spans="1:50">
      <c r="A28" s="6"/>
      <c r="B28" s="17" t="s">
        <v>30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58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8"/>
      <c r="AP28" s="43">
        <v>0.05</v>
      </c>
      <c r="AQ28" s="43">
        <v>0.65</v>
      </c>
      <c r="AR28" s="44">
        <v>10000000</v>
      </c>
      <c r="AS28" s="44">
        <v>1000000</v>
      </c>
      <c r="AT28" s="44">
        <v>1000000</v>
      </c>
      <c r="AU28" s="41" t="s">
        <v>51</v>
      </c>
      <c r="AV28" s="35"/>
    </row>
    <row r="29" spans="1:50" ht="18.75">
      <c r="A29" s="6"/>
      <c r="B29" s="17" t="s">
        <v>57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60" t="s">
        <v>64</v>
      </c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8"/>
      <c r="AP29" s="43">
        <v>0.1</v>
      </c>
      <c r="AQ29" s="43">
        <v>1.2</v>
      </c>
      <c r="AR29" s="45"/>
      <c r="AS29" s="44">
        <v>9000000</v>
      </c>
      <c r="AT29" s="44">
        <v>9000000</v>
      </c>
      <c r="AU29" s="41" t="s">
        <v>56</v>
      </c>
      <c r="AV29" s="35"/>
    </row>
    <row r="30" spans="1:50" ht="15.75">
      <c r="A30" s="6"/>
      <c r="B30" s="17" t="s">
        <v>39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8"/>
      <c r="AP30" s="44">
        <v>10000000</v>
      </c>
      <c r="AQ30" s="43">
        <v>2.6</v>
      </c>
      <c r="AR30" s="46"/>
      <c r="AS30" s="44">
        <v>9900000</v>
      </c>
      <c r="AT30" s="44">
        <v>9900000</v>
      </c>
      <c r="AU30" s="41" t="s">
        <v>51</v>
      </c>
      <c r="AV30" s="35"/>
    </row>
    <row r="31" spans="1:50">
      <c r="A31" s="6"/>
      <c r="B31" s="17" t="s">
        <v>41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8"/>
      <c r="AP31" s="45"/>
      <c r="AQ31" s="46">
        <v>200</v>
      </c>
      <c r="AR31" s="46"/>
      <c r="AS31" s="44">
        <v>9990000</v>
      </c>
      <c r="AT31" s="44">
        <v>9990000</v>
      </c>
      <c r="AU31" s="41" t="s">
        <v>51</v>
      </c>
      <c r="AV31" s="35"/>
    </row>
    <row r="32" spans="1:50">
      <c r="A32" s="6"/>
      <c r="B32" s="17" t="s">
        <v>40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8"/>
      <c r="AP32" s="41"/>
      <c r="AQ32" s="46">
        <v>430</v>
      </c>
      <c r="AR32" s="46"/>
      <c r="AS32" s="44">
        <v>9999000</v>
      </c>
      <c r="AT32" s="44">
        <v>9999000</v>
      </c>
      <c r="AU32" s="41" t="s">
        <v>51</v>
      </c>
    </row>
    <row r="33" spans="1:48">
      <c r="A33" s="6"/>
      <c r="B33" s="17" t="s">
        <v>42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8"/>
      <c r="AP33" s="47"/>
      <c r="AQ33" s="44">
        <v>1000</v>
      </c>
      <c r="AR33" s="46"/>
      <c r="AS33" s="44">
        <v>10000000</v>
      </c>
      <c r="AT33" s="44">
        <v>10000000</v>
      </c>
      <c r="AU33" s="41" t="s">
        <v>51</v>
      </c>
    </row>
    <row r="34" spans="1:48">
      <c r="A34" s="6"/>
      <c r="B34" s="17" t="s">
        <v>43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8"/>
      <c r="AP34" s="46"/>
      <c r="AQ34" s="44">
        <v>1900</v>
      </c>
      <c r="AR34" s="46"/>
      <c r="AS34" s="46"/>
      <c r="AT34" s="44"/>
      <c r="AU34" s="46"/>
    </row>
    <row r="35" spans="1:48">
      <c r="A35" s="6"/>
      <c r="B35" s="17" t="s">
        <v>44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8"/>
      <c r="AP35" s="46"/>
      <c r="AQ35" s="44">
        <v>3000</v>
      </c>
      <c r="AR35" s="46"/>
      <c r="AS35" s="46"/>
      <c r="AT35" s="44"/>
      <c r="AU35" s="46"/>
      <c r="AV35" s="35"/>
    </row>
    <row r="36" spans="1:48">
      <c r="A36" s="6"/>
      <c r="B36" s="17" t="s">
        <v>45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8"/>
      <c r="AP36" s="46"/>
      <c r="AQ36" s="44">
        <v>6500</v>
      </c>
      <c r="AR36" s="46"/>
      <c r="AS36" s="46"/>
      <c r="AT36" s="44"/>
      <c r="AU36" s="46"/>
      <c r="AV36" s="35"/>
    </row>
    <row r="37" spans="1:48">
      <c r="A37" s="6"/>
      <c r="B37" s="17" t="s">
        <v>46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8"/>
      <c r="AP37" s="46"/>
      <c r="AQ37" s="44">
        <v>10000000</v>
      </c>
      <c r="AR37" s="46"/>
      <c r="AS37" s="46"/>
      <c r="AT37" s="44"/>
      <c r="AU37" s="46"/>
      <c r="AV37" s="35"/>
    </row>
    <row r="38" spans="1:48">
      <c r="A38" s="6"/>
      <c r="B38" s="17" t="s">
        <v>47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"/>
      <c r="AQ38" s="34"/>
      <c r="AV38" s="35"/>
    </row>
    <row r="39" spans="1:48">
      <c r="A39" s="6"/>
      <c r="B39" s="17"/>
      <c r="C39" s="17"/>
      <c r="D39" s="17"/>
      <c r="E39" s="17"/>
      <c r="F39" s="17"/>
      <c r="G39" s="50"/>
      <c r="H39" s="50"/>
      <c r="I39" s="50"/>
      <c r="J39" s="50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8"/>
      <c r="AV39" s="35"/>
    </row>
    <row r="40" spans="1:48" ht="15.75" thickBot="1">
      <c r="A40" s="61" t="s">
        <v>12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121" t="s">
        <v>65</v>
      </c>
      <c r="AL40" s="122"/>
      <c r="AV40" s="35"/>
    </row>
    <row r="41" spans="1:48">
      <c r="AV41" s="35"/>
    </row>
    <row r="42" spans="1:48">
      <c r="AV42" s="35"/>
    </row>
  </sheetData>
  <mergeCells count="46">
    <mergeCell ref="AH13:AI16"/>
    <mergeCell ref="AK40:AL40"/>
    <mergeCell ref="AJ16:AK16"/>
    <mergeCell ref="AJ14:AK14"/>
    <mergeCell ref="AJ15:AK15"/>
    <mergeCell ref="B18:G19"/>
    <mergeCell ref="R20:S20"/>
    <mergeCell ref="R14:S14"/>
    <mergeCell ref="R17:S17"/>
    <mergeCell ref="R16:S16"/>
    <mergeCell ref="V2:W3"/>
    <mergeCell ref="R9:S9"/>
    <mergeCell ref="V9:W9"/>
    <mergeCell ref="R21:S21"/>
    <mergeCell ref="AE16:AG16"/>
    <mergeCell ref="AE17:AG17"/>
    <mergeCell ref="AD10:AG10"/>
    <mergeCell ref="AD11:AG11"/>
    <mergeCell ref="X14:Y14"/>
    <mergeCell ref="AC16:AD17"/>
    <mergeCell ref="Q15:T15"/>
    <mergeCell ref="X13:Y13"/>
    <mergeCell ref="R18:S19"/>
    <mergeCell ref="AC8:AD9"/>
    <mergeCell ref="O9:P9"/>
    <mergeCell ref="O8:P8"/>
    <mergeCell ref="R13:S13"/>
    <mergeCell ref="O4:P4"/>
    <mergeCell ref="O5:P5"/>
    <mergeCell ref="O6:P7"/>
    <mergeCell ref="A1:J1"/>
    <mergeCell ref="AE8:AG8"/>
    <mergeCell ref="AE9:AG9"/>
    <mergeCell ref="X11:Y11"/>
    <mergeCell ref="L10:M15"/>
    <mergeCell ref="R4:S4"/>
    <mergeCell ref="V4:W4"/>
    <mergeCell ref="R6:S7"/>
    <mergeCell ref="V6:W7"/>
    <mergeCell ref="Z10:AA15"/>
    <mergeCell ref="X12:Y12"/>
    <mergeCell ref="R5:S5"/>
    <mergeCell ref="V5:W5"/>
    <mergeCell ref="R8:S8"/>
    <mergeCell ref="V8:W8"/>
    <mergeCell ref="V1:W1"/>
  </mergeCells>
  <dataValidations count="5">
    <dataValidation type="list" allowBlank="1" showInputMessage="1" showErrorMessage="1" sqref="D4">
      <formula1>$AP$21:$AP$30</formula1>
    </dataValidation>
    <dataValidation type="list" allowBlank="1" showInputMessage="1" showErrorMessage="1" sqref="G4">
      <formula1>$AQ$21:$AQ$37</formula1>
    </dataValidation>
    <dataValidation type="list" allowBlank="1" showInputMessage="1" showErrorMessage="1" sqref="H4">
      <formula1>$AR$21:$AR$28</formula1>
    </dataValidation>
    <dataValidation type="list" allowBlank="1" showInputMessage="1" showErrorMessage="1" sqref="I4">
      <formula1>$AS$21:$AS$33</formula1>
    </dataValidation>
    <dataValidation type="list" allowBlank="1" showInputMessage="1" showErrorMessage="1" sqref="J4">
      <formula1>$AT$21:$AT$33</formula1>
    </dataValidation>
  </dataValidations>
  <hyperlinks>
    <hyperlink ref="V27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PSU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Walter</dc:creator>
  <cp:lastModifiedBy>Walter</cp:lastModifiedBy>
  <dcterms:created xsi:type="dcterms:W3CDTF">2014-01-08T17:46:42Z</dcterms:created>
  <dcterms:modified xsi:type="dcterms:W3CDTF">2018-09-19T20:05:25Z</dcterms:modified>
</cp:coreProperties>
</file>