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8475" windowHeight="3855" tabRatio="615"/>
  </bookViews>
  <sheets>
    <sheet name="Januar" sheetId="8" r:id="rId1"/>
    <sheet name="Februar" sheetId="9" r:id="rId2"/>
    <sheet name="Marts" sheetId="10" r:id="rId3"/>
    <sheet name="April" sheetId="11" r:id="rId4"/>
    <sheet name="Maj" sheetId="12" r:id="rId5"/>
    <sheet name="Juni" sheetId="13" r:id="rId6"/>
    <sheet name="Juli" sheetId="14" r:id="rId7"/>
    <sheet name="August" sheetId="19" r:id="rId8"/>
    <sheet name="September" sheetId="15" r:id="rId9"/>
    <sheet name="Oktober" sheetId="16" r:id="rId10"/>
    <sheet name="November" sheetId="17" r:id="rId11"/>
    <sheet name="December" sheetId="18" r:id="rId12"/>
    <sheet name="Hele året" sheetId="7" r:id="rId13"/>
  </sheets>
  <calcPr calcId="125725"/>
</workbook>
</file>

<file path=xl/calcChain.xml><?xml version="1.0" encoding="utf-8"?>
<calcChain xmlns="http://schemas.openxmlformats.org/spreadsheetml/2006/main">
  <c r="P4" i="17"/>
  <c r="O4"/>
  <c r="N4"/>
  <c r="M4"/>
  <c r="L4"/>
  <c r="P94" i="16"/>
  <c r="O94"/>
  <c r="N94"/>
  <c r="M94"/>
  <c r="L94"/>
  <c r="N88"/>
  <c r="M88"/>
  <c r="O88" s="1"/>
  <c r="L88"/>
  <c r="P88" s="1"/>
  <c r="P85"/>
  <c r="O85"/>
  <c r="N85"/>
  <c r="M85"/>
  <c r="L85"/>
  <c r="O79"/>
  <c r="N79"/>
  <c r="M79"/>
  <c r="L79"/>
  <c r="P79" s="1"/>
  <c r="N76"/>
  <c r="M76"/>
  <c r="L76"/>
  <c r="O76" s="1"/>
  <c r="P70"/>
  <c r="O70"/>
  <c r="N70"/>
  <c r="M70"/>
  <c r="L70"/>
  <c r="N67"/>
  <c r="M67"/>
  <c r="O67" s="1"/>
  <c r="L67"/>
  <c r="P67" s="1"/>
  <c r="P61"/>
  <c r="O61"/>
  <c r="N61"/>
  <c r="M61"/>
  <c r="L61"/>
  <c r="P58"/>
  <c r="O58"/>
  <c r="N58"/>
  <c r="M58"/>
  <c r="L58"/>
  <c r="N52"/>
  <c r="M52"/>
  <c r="O52" s="1"/>
  <c r="L52"/>
  <c r="P52" s="1"/>
  <c r="P49"/>
  <c r="O49"/>
  <c r="N49"/>
  <c r="M49"/>
  <c r="L49"/>
  <c r="O43"/>
  <c r="N43"/>
  <c r="M43"/>
  <c r="L43"/>
  <c r="P43" s="1"/>
  <c r="N40"/>
  <c r="M40"/>
  <c r="L40"/>
  <c r="O40" s="1"/>
  <c r="P34"/>
  <c r="O34"/>
  <c r="N34"/>
  <c r="M34"/>
  <c r="L34"/>
  <c r="N31"/>
  <c r="M31"/>
  <c r="O31" s="1"/>
  <c r="L31"/>
  <c r="P31" s="1"/>
  <c r="P25"/>
  <c r="O25"/>
  <c r="N25"/>
  <c r="M25"/>
  <c r="L25"/>
  <c r="P19"/>
  <c r="O19"/>
  <c r="N19"/>
  <c r="M19"/>
  <c r="L19"/>
  <c r="N16"/>
  <c r="M16"/>
  <c r="O16" s="1"/>
  <c r="L16"/>
  <c r="P16" s="1"/>
  <c r="P10"/>
  <c r="O10"/>
  <c r="N10"/>
  <c r="M10"/>
  <c r="L10"/>
  <c r="O7"/>
  <c r="N7"/>
  <c r="M7"/>
  <c r="L7"/>
  <c r="P7" s="1"/>
  <c r="P88" i="15"/>
  <c r="O88"/>
  <c r="N88"/>
  <c r="M88"/>
  <c r="L88"/>
  <c r="N85"/>
  <c r="M85"/>
  <c r="O85" s="1"/>
  <c r="L85"/>
  <c r="P85" s="1"/>
  <c r="P79"/>
  <c r="O79"/>
  <c r="N79"/>
  <c r="M79"/>
  <c r="L79"/>
  <c r="O76"/>
  <c r="N76"/>
  <c r="M76"/>
  <c r="L76"/>
  <c r="P76" s="1"/>
  <c r="N70"/>
  <c r="M70"/>
  <c r="L70"/>
  <c r="O70" s="1"/>
  <c r="P67"/>
  <c r="O67"/>
  <c r="N67"/>
  <c r="M67"/>
  <c r="L67"/>
  <c r="N61"/>
  <c r="M61"/>
  <c r="O61" s="1"/>
  <c r="L61"/>
  <c r="P61" s="1"/>
  <c r="P58"/>
  <c r="O58"/>
  <c r="N58"/>
  <c r="M58"/>
  <c r="L58"/>
  <c r="P52"/>
  <c r="O52"/>
  <c r="N52"/>
  <c r="M52"/>
  <c r="L52"/>
  <c r="N49"/>
  <c r="M49"/>
  <c r="O49" s="1"/>
  <c r="L49"/>
  <c r="P49" s="1"/>
  <c r="P43"/>
  <c r="O43"/>
  <c r="N43"/>
  <c r="M43"/>
  <c r="L43"/>
  <c r="O40"/>
  <c r="N40"/>
  <c r="M40"/>
  <c r="L40"/>
  <c r="P40" s="1"/>
  <c r="N34"/>
  <c r="M34"/>
  <c r="L34"/>
  <c r="O34" s="1"/>
  <c r="P31"/>
  <c r="O31"/>
  <c r="N31"/>
  <c r="M31"/>
  <c r="L31"/>
  <c r="N25"/>
  <c r="M25"/>
  <c r="O25" s="1"/>
  <c r="L25"/>
  <c r="P25" s="1"/>
  <c r="P22"/>
  <c r="O22"/>
  <c r="N22"/>
  <c r="M22"/>
  <c r="L22"/>
  <c r="P16"/>
  <c r="O16"/>
  <c r="N16"/>
  <c r="M16"/>
  <c r="L16"/>
  <c r="N13"/>
  <c r="M13"/>
  <c r="O13" s="1"/>
  <c r="L13"/>
  <c r="P13" s="1"/>
  <c r="P7"/>
  <c r="O7"/>
  <c r="N7"/>
  <c r="M7"/>
  <c r="L7"/>
  <c r="P91" i="19"/>
  <c r="O91"/>
  <c r="N91"/>
  <c r="M91"/>
  <c r="L91"/>
  <c r="N88"/>
  <c r="M88"/>
  <c r="O88" s="1"/>
  <c r="L88"/>
  <c r="P88" s="1"/>
  <c r="P82"/>
  <c r="O82"/>
  <c r="N82"/>
  <c r="M82"/>
  <c r="L82"/>
  <c r="O79"/>
  <c r="N79"/>
  <c r="M79"/>
  <c r="L79"/>
  <c r="P79" s="1"/>
  <c r="N73"/>
  <c r="M73"/>
  <c r="L73"/>
  <c r="O73" s="1"/>
  <c r="P70"/>
  <c r="O70"/>
  <c r="N70"/>
  <c r="M70"/>
  <c r="L70"/>
  <c r="N64"/>
  <c r="M64"/>
  <c r="O64" s="1"/>
  <c r="L64"/>
  <c r="P64" s="1"/>
  <c r="P61"/>
  <c r="O61"/>
  <c r="N61"/>
  <c r="M61"/>
  <c r="L61"/>
  <c r="P55"/>
  <c r="O55"/>
  <c r="N55"/>
  <c r="M55"/>
  <c r="L55"/>
  <c r="N52"/>
  <c r="M52"/>
  <c r="O52" s="1"/>
  <c r="L52"/>
  <c r="P52" s="1"/>
  <c r="P46"/>
  <c r="O46"/>
  <c r="N46"/>
  <c r="M46"/>
  <c r="L46"/>
  <c r="O43"/>
  <c r="N43"/>
  <c r="M43"/>
  <c r="L43"/>
  <c r="P43" s="1"/>
  <c r="P37"/>
  <c r="O37"/>
  <c r="N37"/>
  <c r="M37"/>
  <c r="L37"/>
  <c r="N34"/>
  <c r="M34"/>
  <c r="O34" s="1"/>
  <c r="L34"/>
  <c r="P34" s="1"/>
  <c r="P28"/>
  <c r="O28"/>
  <c r="N28"/>
  <c r="M28"/>
  <c r="L28"/>
  <c r="O25"/>
  <c r="N25"/>
  <c r="M25"/>
  <c r="L25"/>
  <c r="P25" s="1"/>
  <c r="N19"/>
  <c r="M19"/>
  <c r="L19"/>
  <c r="O19" s="1"/>
  <c r="P16"/>
  <c r="O16"/>
  <c r="N16"/>
  <c r="M16"/>
  <c r="L16"/>
  <c r="N10"/>
  <c r="M10"/>
  <c r="O10" s="1"/>
  <c r="L10"/>
  <c r="P10" s="1"/>
  <c r="P7"/>
  <c r="O7"/>
  <c r="N7"/>
  <c r="M7"/>
  <c r="L7"/>
  <c r="P91" i="14"/>
  <c r="O91"/>
  <c r="N91"/>
  <c r="M91"/>
  <c r="L91"/>
  <c r="N88"/>
  <c r="M88"/>
  <c r="O88" s="1"/>
  <c r="L88"/>
  <c r="P88" s="1"/>
  <c r="P73"/>
  <c r="O73"/>
  <c r="N73"/>
  <c r="M73"/>
  <c r="L73"/>
  <c r="P70"/>
  <c r="O70"/>
  <c r="N70"/>
  <c r="M70"/>
  <c r="L70"/>
  <c r="P67"/>
  <c r="O67"/>
  <c r="N67"/>
  <c r="M67"/>
  <c r="L67"/>
  <c r="P82"/>
  <c r="O82"/>
  <c r="N82"/>
  <c r="M82"/>
  <c r="L82"/>
  <c r="N79"/>
  <c r="M79"/>
  <c r="O79" s="1"/>
  <c r="L79"/>
  <c r="P79" s="1"/>
  <c r="N64"/>
  <c r="M64"/>
  <c r="L64"/>
  <c r="O64" s="1"/>
  <c r="P61"/>
  <c r="O61"/>
  <c r="N61"/>
  <c r="M61"/>
  <c r="L61"/>
  <c r="N55"/>
  <c r="M55"/>
  <c r="O55" s="1"/>
  <c r="L55"/>
  <c r="P55" s="1"/>
  <c r="P52"/>
  <c r="O52"/>
  <c r="N52"/>
  <c r="M52"/>
  <c r="L52"/>
  <c r="P46"/>
  <c r="O46"/>
  <c r="N46"/>
  <c r="M46"/>
  <c r="L46"/>
  <c r="N43"/>
  <c r="M43"/>
  <c r="O43" s="1"/>
  <c r="L43"/>
  <c r="P43" s="1"/>
  <c r="P37"/>
  <c r="O37"/>
  <c r="N37"/>
  <c r="M37"/>
  <c r="L37"/>
  <c r="O34"/>
  <c r="N34"/>
  <c r="M34"/>
  <c r="L34"/>
  <c r="P34" s="1"/>
  <c r="N28"/>
  <c r="M28"/>
  <c r="L28"/>
  <c r="O28" s="1"/>
  <c r="P25"/>
  <c r="O25"/>
  <c r="N25"/>
  <c r="M25"/>
  <c r="L25"/>
  <c r="N19"/>
  <c r="M19"/>
  <c r="O19" s="1"/>
  <c r="L19"/>
  <c r="P19" s="1"/>
  <c r="P16"/>
  <c r="O16"/>
  <c r="N16"/>
  <c r="M16"/>
  <c r="L16"/>
  <c r="P10"/>
  <c r="O10"/>
  <c r="N10"/>
  <c r="M10"/>
  <c r="L10"/>
  <c r="N7"/>
  <c r="M7"/>
  <c r="O7" s="1"/>
  <c r="L7"/>
  <c r="P7" s="1"/>
  <c r="P91" i="13"/>
  <c r="O91"/>
  <c r="N91"/>
  <c r="M91"/>
  <c r="L91"/>
  <c r="N85"/>
  <c r="M85"/>
  <c r="O85" s="1"/>
  <c r="L85"/>
  <c r="P85" s="1"/>
  <c r="P82"/>
  <c r="O82"/>
  <c r="N82"/>
  <c r="M82"/>
  <c r="L82"/>
  <c r="O76"/>
  <c r="N76"/>
  <c r="M76"/>
  <c r="L76"/>
  <c r="P76" s="1"/>
  <c r="N73"/>
  <c r="M73"/>
  <c r="L73"/>
  <c r="O73" s="1"/>
  <c r="P67"/>
  <c r="O67"/>
  <c r="N67"/>
  <c r="M67"/>
  <c r="L67"/>
  <c r="N64"/>
  <c r="M64"/>
  <c r="O64" s="1"/>
  <c r="L64"/>
  <c r="P64" s="1"/>
  <c r="P58"/>
  <c r="O58"/>
  <c r="N58"/>
  <c r="M58"/>
  <c r="L58"/>
  <c r="O55"/>
  <c r="N55"/>
  <c r="M55"/>
  <c r="L55"/>
  <c r="P55" s="1"/>
  <c r="N49"/>
  <c r="M49"/>
  <c r="L49"/>
  <c r="O49" s="1"/>
  <c r="P46"/>
  <c r="O46"/>
  <c r="N46"/>
  <c r="M46"/>
  <c r="L46"/>
  <c r="P40"/>
  <c r="O40"/>
  <c r="N40"/>
  <c r="M40"/>
  <c r="L40"/>
  <c r="N37"/>
  <c r="M37"/>
  <c r="O37" s="1"/>
  <c r="L37"/>
  <c r="P37" s="1"/>
  <c r="P31"/>
  <c r="O31"/>
  <c r="N31"/>
  <c r="M31"/>
  <c r="L31"/>
  <c r="O28"/>
  <c r="N28"/>
  <c r="M28"/>
  <c r="L28"/>
  <c r="P28" s="1"/>
  <c r="N22"/>
  <c r="M22"/>
  <c r="L22"/>
  <c r="O22" s="1"/>
  <c r="P19"/>
  <c r="O19"/>
  <c r="N19"/>
  <c r="M19"/>
  <c r="L19"/>
  <c r="N13"/>
  <c r="M13"/>
  <c r="O13" s="1"/>
  <c r="L13"/>
  <c r="P13" s="1"/>
  <c r="P10"/>
  <c r="O10"/>
  <c r="N10"/>
  <c r="M10"/>
  <c r="L10"/>
  <c r="P4"/>
  <c r="O4"/>
  <c r="N4"/>
  <c r="M4"/>
  <c r="L4"/>
  <c r="P91" i="12"/>
  <c r="O91"/>
  <c r="N91"/>
  <c r="M91"/>
  <c r="L91"/>
  <c r="N88"/>
  <c r="M88"/>
  <c r="O88" s="1"/>
  <c r="L88"/>
  <c r="P88" s="1"/>
  <c r="P82"/>
  <c r="O82"/>
  <c r="N82"/>
  <c r="M82"/>
  <c r="L82"/>
  <c r="O79"/>
  <c r="N79"/>
  <c r="M79"/>
  <c r="L79"/>
  <c r="P79" s="1"/>
  <c r="P73"/>
  <c r="O73"/>
  <c r="N73"/>
  <c r="M73"/>
  <c r="L73"/>
  <c r="N70"/>
  <c r="M70"/>
  <c r="O70" s="1"/>
  <c r="L70"/>
  <c r="P70" s="1"/>
  <c r="P64"/>
  <c r="O64"/>
  <c r="N64"/>
  <c r="M64"/>
  <c r="L64"/>
  <c r="O61"/>
  <c r="N61"/>
  <c r="M61"/>
  <c r="L61"/>
  <c r="P61" s="1"/>
  <c r="N55"/>
  <c r="M55"/>
  <c r="L55"/>
  <c r="O55" s="1"/>
  <c r="P52"/>
  <c r="O52"/>
  <c r="N52"/>
  <c r="M52"/>
  <c r="L52"/>
  <c r="N46"/>
  <c r="M46"/>
  <c r="O46" s="1"/>
  <c r="L46"/>
  <c r="P46" s="1"/>
  <c r="P43"/>
  <c r="O43"/>
  <c r="N43"/>
  <c r="M43"/>
  <c r="L43"/>
  <c r="N37"/>
  <c r="M37"/>
  <c r="O37" s="1"/>
  <c r="L37"/>
  <c r="P37" s="1"/>
  <c r="P34"/>
  <c r="O34"/>
  <c r="N34"/>
  <c r="M34"/>
  <c r="L34"/>
  <c r="O28"/>
  <c r="N28"/>
  <c r="M28"/>
  <c r="L28"/>
  <c r="P28" s="1"/>
  <c r="N25"/>
  <c r="M25"/>
  <c r="L25"/>
  <c r="O25" s="1"/>
  <c r="P19"/>
  <c r="O19"/>
  <c r="N19"/>
  <c r="M19"/>
  <c r="L19"/>
  <c r="N16"/>
  <c r="M16"/>
  <c r="O16" s="1"/>
  <c r="L16"/>
  <c r="P16" s="1"/>
  <c r="P10"/>
  <c r="O10"/>
  <c r="N10"/>
  <c r="M10"/>
  <c r="L10"/>
  <c r="P7"/>
  <c r="O7"/>
  <c r="N7"/>
  <c r="M7"/>
  <c r="L7"/>
  <c r="P91" i="11"/>
  <c r="O91"/>
  <c r="N91"/>
  <c r="M91"/>
  <c r="L91"/>
  <c r="N85"/>
  <c r="M85"/>
  <c r="O85" s="1"/>
  <c r="L85"/>
  <c r="P85" s="1"/>
  <c r="P82"/>
  <c r="O82"/>
  <c r="N82"/>
  <c r="M82"/>
  <c r="L82"/>
  <c r="P76"/>
  <c r="O76"/>
  <c r="N76"/>
  <c r="M76"/>
  <c r="L76"/>
  <c r="N73"/>
  <c r="M73"/>
  <c r="O73" s="1"/>
  <c r="L73"/>
  <c r="P73" s="1"/>
  <c r="P67"/>
  <c r="O67"/>
  <c r="N67"/>
  <c r="M67"/>
  <c r="L67"/>
  <c r="O64"/>
  <c r="N64"/>
  <c r="M64"/>
  <c r="L64"/>
  <c r="P64" s="1"/>
  <c r="N58"/>
  <c r="M58"/>
  <c r="L58"/>
  <c r="O58" s="1"/>
  <c r="P55"/>
  <c r="O55"/>
  <c r="N55"/>
  <c r="M55"/>
  <c r="L55"/>
  <c r="N49"/>
  <c r="M49"/>
  <c r="O49" s="1"/>
  <c r="L49"/>
  <c r="P49" s="1"/>
  <c r="P46"/>
  <c r="O46"/>
  <c r="N46"/>
  <c r="M46"/>
  <c r="L46"/>
  <c r="P40"/>
  <c r="O40"/>
  <c r="N40"/>
  <c r="M40"/>
  <c r="L40"/>
  <c r="N37"/>
  <c r="M37"/>
  <c r="O37" s="1"/>
  <c r="L37"/>
  <c r="P37" s="1"/>
  <c r="P31"/>
  <c r="O31"/>
  <c r="N31"/>
  <c r="M31"/>
  <c r="L31"/>
  <c r="O25"/>
  <c r="N25"/>
  <c r="M25"/>
  <c r="L25"/>
  <c r="P25" s="1"/>
  <c r="N22"/>
  <c r="M22"/>
  <c r="L22"/>
  <c r="O22" s="1"/>
  <c r="P19"/>
  <c r="O19"/>
  <c r="N19"/>
  <c r="M19"/>
  <c r="L19"/>
  <c r="N13"/>
  <c r="M13"/>
  <c r="O13" s="1"/>
  <c r="L13"/>
  <c r="P13" s="1"/>
  <c r="P10"/>
  <c r="O10"/>
  <c r="N10"/>
  <c r="M10"/>
  <c r="L10"/>
  <c r="P4"/>
  <c r="O4"/>
  <c r="N4"/>
  <c r="M4"/>
  <c r="L4"/>
  <c r="P91" i="10"/>
  <c r="O91"/>
  <c r="N91"/>
  <c r="M91"/>
  <c r="L91"/>
  <c r="N88"/>
  <c r="M88"/>
  <c r="O88" s="1"/>
  <c r="L88"/>
  <c r="P88" s="1"/>
  <c r="P82"/>
  <c r="O82"/>
  <c r="N82"/>
  <c r="M82"/>
  <c r="L82"/>
  <c r="O79"/>
  <c r="N79"/>
  <c r="M79"/>
  <c r="L79"/>
  <c r="P79" s="1"/>
  <c r="N73"/>
  <c r="M73"/>
  <c r="L73"/>
  <c r="O73" s="1"/>
  <c r="P70"/>
  <c r="O70"/>
  <c r="N70"/>
  <c r="M70"/>
  <c r="L70"/>
  <c r="N64"/>
  <c r="M64"/>
  <c r="O64" s="1"/>
  <c r="L64"/>
  <c r="P64" s="1"/>
  <c r="P61"/>
  <c r="O61"/>
  <c r="N61"/>
  <c r="M61"/>
  <c r="L61"/>
  <c r="P55"/>
  <c r="O55"/>
  <c r="N55"/>
  <c r="M55"/>
  <c r="L55"/>
  <c r="N52"/>
  <c r="M52"/>
  <c r="O52" s="1"/>
  <c r="L52"/>
  <c r="P52" s="1"/>
  <c r="P46"/>
  <c r="O46"/>
  <c r="N46"/>
  <c r="M46"/>
  <c r="L46"/>
  <c r="P43"/>
  <c r="O43"/>
  <c r="N43"/>
  <c r="M43"/>
  <c r="L43"/>
  <c r="N37"/>
  <c r="M37"/>
  <c r="O37" s="1"/>
  <c r="L37"/>
  <c r="P37" s="1"/>
  <c r="P34"/>
  <c r="O34"/>
  <c r="N34"/>
  <c r="M34"/>
  <c r="L34"/>
  <c r="O28"/>
  <c r="N28"/>
  <c r="M28"/>
  <c r="L28"/>
  <c r="P28" s="1"/>
  <c r="N25"/>
  <c r="M25"/>
  <c r="L25"/>
  <c r="O25" s="1"/>
  <c r="P19"/>
  <c r="O19"/>
  <c r="N19"/>
  <c r="M19"/>
  <c r="L19"/>
  <c r="N16"/>
  <c r="M16"/>
  <c r="O16" s="1"/>
  <c r="L16"/>
  <c r="P16" s="1"/>
  <c r="P10"/>
  <c r="O10"/>
  <c r="N10"/>
  <c r="M10"/>
  <c r="L10"/>
  <c r="P7"/>
  <c r="O7"/>
  <c r="N7"/>
  <c r="M7"/>
  <c r="L7"/>
  <c r="P85" i="9"/>
  <c r="O85"/>
  <c r="N85"/>
  <c r="M85"/>
  <c r="L85"/>
  <c r="N82"/>
  <c r="M82"/>
  <c r="O82" s="1"/>
  <c r="L82"/>
  <c r="P82" s="1"/>
  <c r="P76"/>
  <c r="O76"/>
  <c r="N76"/>
  <c r="M76"/>
  <c r="L76"/>
  <c r="O73"/>
  <c r="N73"/>
  <c r="M73"/>
  <c r="L73"/>
  <c r="P73" s="1"/>
  <c r="N67"/>
  <c r="M67"/>
  <c r="L67"/>
  <c r="O67" s="1"/>
  <c r="P64"/>
  <c r="O64"/>
  <c r="N64"/>
  <c r="M64"/>
  <c r="L64"/>
  <c r="N58"/>
  <c r="M58"/>
  <c r="O58" s="1"/>
  <c r="L58"/>
  <c r="P58" s="1"/>
  <c r="P55"/>
  <c r="O55"/>
  <c r="N55"/>
  <c r="M55"/>
  <c r="L55"/>
  <c r="P49"/>
  <c r="O49"/>
  <c r="N49"/>
  <c r="M49"/>
  <c r="L49"/>
  <c r="N46"/>
  <c r="M46"/>
  <c r="O46" s="1"/>
  <c r="L46"/>
  <c r="P46" s="1"/>
  <c r="P40"/>
  <c r="O40"/>
  <c r="N40"/>
  <c r="M40"/>
  <c r="L40"/>
  <c r="O37"/>
  <c r="N37"/>
  <c r="M37"/>
  <c r="L37"/>
  <c r="P37" s="1"/>
  <c r="N31"/>
  <c r="M31"/>
  <c r="L31"/>
  <c r="O31" s="1"/>
  <c r="P28"/>
  <c r="O28"/>
  <c r="N28"/>
  <c r="M28"/>
  <c r="L28"/>
  <c r="N22"/>
  <c r="M22"/>
  <c r="O22" s="1"/>
  <c r="L22"/>
  <c r="P22" s="1"/>
  <c r="P19"/>
  <c r="O19"/>
  <c r="N19"/>
  <c r="M19"/>
  <c r="L19"/>
  <c r="P13"/>
  <c r="O13"/>
  <c r="N13"/>
  <c r="M13"/>
  <c r="L13"/>
  <c r="N10"/>
  <c r="M10"/>
  <c r="O10" s="1"/>
  <c r="L10"/>
  <c r="P10" s="1"/>
  <c r="P4"/>
  <c r="O4"/>
  <c r="N4"/>
  <c r="M4"/>
  <c r="L4"/>
  <c r="P34" i="8"/>
  <c r="O34"/>
  <c r="N34"/>
  <c r="M34"/>
  <c r="L34"/>
  <c r="O31"/>
  <c r="N31"/>
  <c r="M31"/>
  <c r="L31"/>
  <c r="P31" s="1"/>
  <c r="N25"/>
  <c r="M25"/>
  <c r="L25"/>
  <c r="O25" s="1"/>
  <c r="P22"/>
  <c r="O22"/>
  <c r="N22"/>
  <c r="M22"/>
  <c r="L22"/>
  <c r="N16"/>
  <c r="M16"/>
  <c r="O16" s="1"/>
  <c r="L16"/>
  <c r="P16" s="1"/>
  <c r="P13"/>
  <c r="O13"/>
  <c r="N13"/>
  <c r="M13"/>
  <c r="L13"/>
  <c r="P7"/>
  <c r="O7"/>
  <c r="N7"/>
  <c r="M7"/>
  <c r="L7"/>
  <c r="P40" i="16" l="1"/>
  <c r="P76"/>
  <c r="P34" i="15"/>
  <c r="P70"/>
  <c r="P73" i="19"/>
  <c r="P19"/>
  <c r="P64" i="14"/>
  <c r="P28"/>
  <c r="P73" i="13"/>
  <c r="P49"/>
  <c r="P22"/>
  <c r="P55" i="12"/>
  <c r="P25"/>
  <c r="P58" i="11"/>
  <c r="P22"/>
  <c r="P73" i="10"/>
  <c r="P25"/>
  <c r="P31" i="9"/>
  <c r="P67"/>
  <c r="P25" i="8"/>
  <c r="AD44" i="18" l="1"/>
  <c r="AD43"/>
  <c r="AD42"/>
  <c r="AD41"/>
  <c r="AD40"/>
  <c r="AD39"/>
  <c r="AD44" i="17"/>
  <c r="AD43"/>
  <c r="AD42"/>
  <c r="AD41"/>
  <c r="AD40"/>
  <c r="AD39"/>
  <c r="AD44" i="16"/>
  <c r="AD43"/>
  <c r="AD42"/>
  <c r="AD41"/>
  <c r="AD40"/>
  <c r="AD39"/>
  <c r="AD44" i="15"/>
  <c r="AD43"/>
  <c r="AD42"/>
  <c r="AD41"/>
  <c r="AD40"/>
  <c r="AD39"/>
  <c r="AD44" i="19"/>
  <c r="AD43"/>
  <c r="AD42"/>
  <c r="AD41"/>
  <c r="AD40"/>
  <c r="AD39"/>
  <c r="AD44" i="14"/>
  <c r="AD43"/>
  <c r="AD42"/>
  <c r="AD41"/>
  <c r="AD40"/>
  <c r="AD39"/>
  <c r="AD44" i="13"/>
  <c r="AD43"/>
  <c r="AD42"/>
  <c r="AD41"/>
  <c r="AD40"/>
  <c r="AD39"/>
  <c r="AD44" i="12"/>
  <c r="AD43"/>
  <c r="AD42"/>
  <c r="AD41"/>
  <c r="AD40"/>
  <c r="AD39"/>
  <c r="AD44" i="11"/>
  <c r="AD43"/>
  <c r="AD42"/>
  <c r="AD41"/>
  <c r="AD40"/>
  <c r="AD39"/>
  <c r="AD44" i="10"/>
  <c r="AD43"/>
  <c r="AD42"/>
  <c r="AD41"/>
  <c r="AD40"/>
  <c r="AD39"/>
  <c r="AD40" i="9"/>
  <c r="Q97" i="18"/>
  <c r="Q97" i="17"/>
  <c r="Q97" i="16"/>
  <c r="Q97" i="15"/>
  <c r="Q97" i="19"/>
  <c r="Q97" i="14"/>
  <c r="Q97" i="13"/>
  <c r="Q97" i="12"/>
  <c r="Q97" i="11"/>
  <c r="Q97" i="10"/>
  <c r="Q97" i="9"/>
  <c r="Q100" i="8"/>
  <c r="Q3" s="1"/>
  <c r="Q97"/>
  <c r="AH4" i="17"/>
  <c r="AH4" i="16"/>
  <c r="AH4" i="15"/>
  <c r="AH4" i="19"/>
  <c r="AH4" i="14"/>
  <c r="AH4" i="13"/>
  <c r="AH4" i="12"/>
  <c r="AH4" i="11"/>
  <c r="AH4" i="10"/>
  <c r="AH4" i="9"/>
  <c r="I96" i="8" l="1"/>
  <c r="N94" s="1"/>
  <c r="I95"/>
  <c r="M94" s="1"/>
  <c r="O94" s="1"/>
  <c r="I94"/>
  <c r="L94" s="1"/>
  <c r="P94" s="1"/>
  <c r="I93"/>
  <c r="N91" s="1"/>
  <c r="I92"/>
  <c r="M91" s="1"/>
  <c r="I91"/>
  <c r="L91" s="1"/>
  <c r="I90"/>
  <c r="N88" s="1"/>
  <c r="I89"/>
  <c r="M88" s="1"/>
  <c r="I88"/>
  <c r="L88" s="1"/>
  <c r="P88" s="1"/>
  <c r="I87"/>
  <c r="N85" s="1"/>
  <c r="I86"/>
  <c r="M85" s="1"/>
  <c r="O85" s="1"/>
  <c r="I85"/>
  <c r="L85" s="1"/>
  <c r="P85" s="1"/>
  <c r="I84"/>
  <c r="N82" s="1"/>
  <c r="I83"/>
  <c r="M82" s="1"/>
  <c r="I82"/>
  <c r="L82" s="1"/>
  <c r="I81"/>
  <c r="N79" s="1"/>
  <c r="I80"/>
  <c r="M79" s="1"/>
  <c r="O79" s="1"/>
  <c r="I79"/>
  <c r="L79" s="1"/>
  <c r="I78"/>
  <c r="N76" s="1"/>
  <c r="I77"/>
  <c r="M76" s="1"/>
  <c r="I76"/>
  <c r="L76" s="1"/>
  <c r="I75"/>
  <c r="N73" s="1"/>
  <c r="I74"/>
  <c r="M73" s="1"/>
  <c r="I73"/>
  <c r="L73" s="1"/>
  <c r="I72"/>
  <c r="N70" s="1"/>
  <c r="I71"/>
  <c r="M70" s="1"/>
  <c r="O70" s="1"/>
  <c r="I70"/>
  <c r="L70" s="1"/>
  <c r="P70" s="1"/>
  <c r="I69"/>
  <c r="N67" s="1"/>
  <c r="I68"/>
  <c r="M67" s="1"/>
  <c r="I67"/>
  <c r="L67" s="1"/>
  <c r="P67" s="1"/>
  <c r="I66"/>
  <c r="N64" s="1"/>
  <c r="I65"/>
  <c r="M64" s="1"/>
  <c r="I64"/>
  <c r="L64" s="1"/>
  <c r="I63"/>
  <c r="N61" s="1"/>
  <c r="I62"/>
  <c r="M61" s="1"/>
  <c r="O61" s="1"/>
  <c r="I61"/>
  <c r="L61" s="1"/>
  <c r="I60"/>
  <c r="N58" s="1"/>
  <c r="I59"/>
  <c r="M58" s="1"/>
  <c r="I58"/>
  <c r="L58" s="1"/>
  <c r="I57"/>
  <c r="I56"/>
  <c r="I55"/>
  <c r="I54"/>
  <c r="N52" s="1"/>
  <c r="I53"/>
  <c r="M52" s="1"/>
  <c r="I52"/>
  <c r="L52" s="1"/>
  <c r="P52" s="1"/>
  <c r="I51"/>
  <c r="N49" s="1"/>
  <c r="I50"/>
  <c r="M49" s="1"/>
  <c r="O49" s="1"/>
  <c r="I49"/>
  <c r="L49" s="1"/>
  <c r="I48"/>
  <c r="N46" s="1"/>
  <c r="I47"/>
  <c r="M46" s="1"/>
  <c r="I46"/>
  <c r="L46" s="1"/>
  <c r="I45"/>
  <c r="N43" s="1"/>
  <c r="I44"/>
  <c r="M43" s="1"/>
  <c r="O43" s="1"/>
  <c r="I43"/>
  <c r="L43" s="1"/>
  <c r="P43" s="1"/>
  <c r="I42"/>
  <c r="N40" s="1"/>
  <c r="I41"/>
  <c r="M40" s="1"/>
  <c r="I40"/>
  <c r="L40" s="1"/>
  <c r="I39"/>
  <c r="N37" s="1"/>
  <c r="I38"/>
  <c r="M37" s="1"/>
  <c r="I37"/>
  <c r="L37" s="1"/>
  <c r="I30"/>
  <c r="N28" s="1"/>
  <c r="I29"/>
  <c r="M28" s="1"/>
  <c r="I28"/>
  <c r="L28" s="1"/>
  <c r="I27"/>
  <c r="I26"/>
  <c r="I25"/>
  <c r="I24"/>
  <c r="I23"/>
  <c r="I22"/>
  <c r="I21"/>
  <c r="N19" s="1"/>
  <c r="I20"/>
  <c r="M19" s="1"/>
  <c r="I19"/>
  <c r="L19" s="1"/>
  <c r="I18"/>
  <c r="I17"/>
  <c r="I16"/>
  <c r="I9"/>
  <c r="I8"/>
  <c r="I7"/>
  <c r="P79" l="1"/>
  <c r="O52"/>
  <c r="P61"/>
  <c r="O76"/>
  <c r="P76"/>
  <c r="O67"/>
  <c r="P49"/>
  <c r="O88"/>
  <c r="O58"/>
  <c r="P58"/>
  <c r="P40"/>
  <c r="O40"/>
  <c r="O91"/>
  <c r="O82"/>
  <c r="O73"/>
  <c r="P64"/>
  <c r="P46"/>
  <c r="O46"/>
  <c r="P82"/>
  <c r="O64"/>
  <c r="P73"/>
  <c r="P91"/>
  <c r="P28"/>
  <c r="O28"/>
  <c r="P37"/>
  <c r="P19"/>
  <c r="O19"/>
  <c r="O37"/>
  <c r="I6" l="1"/>
  <c r="N4" s="1"/>
  <c r="I5"/>
  <c r="M4" s="1"/>
  <c r="I4"/>
  <c r="L4" s="1"/>
  <c r="AD1"/>
  <c r="AD1" i="12" s="1"/>
  <c r="V82" i="18"/>
  <c r="U82"/>
  <c r="V82" i="17"/>
  <c r="U82"/>
  <c r="V82" i="16"/>
  <c r="U82"/>
  <c r="V82" i="15"/>
  <c r="U82"/>
  <c r="V82" i="19"/>
  <c r="U82"/>
  <c r="V82" i="14"/>
  <c r="U82"/>
  <c r="V82" i="13"/>
  <c r="U82"/>
  <c r="V82" i="12"/>
  <c r="U82"/>
  <c r="V82" i="11"/>
  <c r="U82"/>
  <c r="V82" i="10"/>
  <c r="U82"/>
  <c r="AD44" i="9"/>
  <c r="AD43"/>
  <c r="AD42"/>
  <c r="AD41"/>
  <c r="AD39"/>
  <c r="I96" i="18"/>
  <c r="N94" s="1"/>
  <c r="I95"/>
  <c r="M94" s="1"/>
  <c r="O94" s="1"/>
  <c r="I94"/>
  <c r="L94" s="1"/>
  <c r="I93"/>
  <c r="N91" s="1"/>
  <c r="I92"/>
  <c r="M91" s="1"/>
  <c r="I91"/>
  <c r="L91" s="1"/>
  <c r="I90"/>
  <c r="N88" s="1"/>
  <c r="I89"/>
  <c r="M88" s="1"/>
  <c r="O88" s="1"/>
  <c r="I88"/>
  <c r="L88" s="1"/>
  <c r="I87"/>
  <c r="N85" s="1"/>
  <c r="I86"/>
  <c r="M85" s="1"/>
  <c r="I85"/>
  <c r="L85" s="1"/>
  <c r="P85" s="1"/>
  <c r="I84"/>
  <c r="N82" s="1"/>
  <c r="I83"/>
  <c r="M82" s="1"/>
  <c r="I82"/>
  <c r="L82" s="1"/>
  <c r="I81"/>
  <c r="N79" s="1"/>
  <c r="I80"/>
  <c r="M79" s="1"/>
  <c r="O79" s="1"/>
  <c r="I79"/>
  <c r="L79" s="1"/>
  <c r="I78"/>
  <c r="N76" s="1"/>
  <c r="I77"/>
  <c r="M76" s="1"/>
  <c r="I76"/>
  <c r="L76" s="1"/>
  <c r="I75"/>
  <c r="N73" s="1"/>
  <c r="I74"/>
  <c r="M73" s="1"/>
  <c r="I73"/>
  <c r="L73" s="1"/>
  <c r="I72"/>
  <c r="N70" s="1"/>
  <c r="I71"/>
  <c r="M70" s="1"/>
  <c r="O70" s="1"/>
  <c r="I70"/>
  <c r="L70" s="1"/>
  <c r="I69"/>
  <c r="N67" s="1"/>
  <c r="I68"/>
  <c r="M67" s="1"/>
  <c r="O67" s="1"/>
  <c r="I67"/>
  <c r="L67" s="1"/>
  <c r="I66"/>
  <c r="N64" s="1"/>
  <c r="I65"/>
  <c r="M64" s="1"/>
  <c r="I64"/>
  <c r="L64" s="1"/>
  <c r="I63"/>
  <c r="N61" s="1"/>
  <c r="I62"/>
  <c r="M61" s="1"/>
  <c r="I61"/>
  <c r="L61" s="1"/>
  <c r="P61" s="1"/>
  <c r="I60"/>
  <c r="N58" s="1"/>
  <c r="I59"/>
  <c r="M58" s="1"/>
  <c r="O58" s="1"/>
  <c r="I58"/>
  <c r="L58" s="1"/>
  <c r="I57"/>
  <c r="N55" s="1"/>
  <c r="I56"/>
  <c r="M55" s="1"/>
  <c r="I55"/>
  <c r="L55" s="1"/>
  <c r="I54"/>
  <c r="N52" s="1"/>
  <c r="I53"/>
  <c r="M52" s="1"/>
  <c r="O52" s="1"/>
  <c r="I52"/>
  <c r="L52" s="1"/>
  <c r="I51"/>
  <c r="N49" s="1"/>
  <c r="I50"/>
  <c r="M49" s="1"/>
  <c r="O49" s="1"/>
  <c r="I49"/>
  <c r="L49" s="1"/>
  <c r="I48"/>
  <c r="N46" s="1"/>
  <c r="I47"/>
  <c r="M46" s="1"/>
  <c r="I46"/>
  <c r="L46" s="1"/>
  <c r="I45"/>
  <c r="N43" s="1"/>
  <c r="I44"/>
  <c r="M43" s="1"/>
  <c r="O43" s="1"/>
  <c r="I43"/>
  <c r="L43" s="1"/>
  <c r="I42"/>
  <c r="N40" s="1"/>
  <c r="I41"/>
  <c r="M40" s="1"/>
  <c r="I40"/>
  <c r="L40" s="1"/>
  <c r="I39"/>
  <c r="N37" s="1"/>
  <c r="I38"/>
  <c r="M37" s="1"/>
  <c r="I37"/>
  <c r="L37" s="1"/>
  <c r="P37" s="1"/>
  <c r="I36"/>
  <c r="N34" s="1"/>
  <c r="I35"/>
  <c r="M34" s="1"/>
  <c r="O34" s="1"/>
  <c r="I34"/>
  <c r="L34" s="1"/>
  <c r="I33"/>
  <c r="N31" s="1"/>
  <c r="I32"/>
  <c r="M31" s="1"/>
  <c r="O31" s="1"/>
  <c r="I31"/>
  <c r="L31" s="1"/>
  <c r="I30"/>
  <c r="N28" s="1"/>
  <c r="I29"/>
  <c r="M28" s="1"/>
  <c r="I28"/>
  <c r="L28" s="1"/>
  <c r="I27"/>
  <c r="N25" s="1"/>
  <c r="I26"/>
  <c r="M25" s="1"/>
  <c r="O25" s="1"/>
  <c r="I25"/>
  <c r="L25" s="1"/>
  <c r="I24"/>
  <c r="N22" s="1"/>
  <c r="I23"/>
  <c r="M22" s="1"/>
  <c r="O22" s="1"/>
  <c r="I22"/>
  <c r="L22" s="1"/>
  <c r="I21"/>
  <c r="N19" s="1"/>
  <c r="I20"/>
  <c r="M19" s="1"/>
  <c r="I19"/>
  <c r="L19" s="1"/>
  <c r="I18"/>
  <c r="N16" s="1"/>
  <c r="I17"/>
  <c r="M16" s="1"/>
  <c r="O16" s="1"/>
  <c r="I16"/>
  <c r="L16" s="1"/>
  <c r="I15"/>
  <c r="N13" s="1"/>
  <c r="I14"/>
  <c r="M13" s="1"/>
  <c r="I13"/>
  <c r="L13" s="1"/>
  <c r="P13" s="1"/>
  <c r="I12"/>
  <c r="N10" s="1"/>
  <c r="I11"/>
  <c r="M10" s="1"/>
  <c r="I10"/>
  <c r="L10" s="1"/>
  <c r="I9"/>
  <c r="N7" s="1"/>
  <c r="I8"/>
  <c r="M7" s="1"/>
  <c r="O7" s="1"/>
  <c r="I7"/>
  <c r="L7" s="1"/>
  <c r="I6"/>
  <c r="N4" s="1"/>
  <c r="I5"/>
  <c r="M4" s="1"/>
  <c r="O4" s="1"/>
  <c r="I4"/>
  <c r="L4" s="1"/>
  <c r="I93" i="17"/>
  <c r="I92"/>
  <c r="I91"/>
  <c r="I90"/>
  <c r="N88" s="1"/>
  <c r="I89"/>
  <c r="M88" s="1"/>
  <c r="I88"/>
  <c r="L88" s="1"/>
  <c r="I87"/>
  <c r="I86"/>
  <c r="I85"/>
  <c r="I84"/>
  <c r="I83"/>
  <c r="I82"/>
  <c r="I81"/>
  <c r="N79" s="1"/>
  <c r="I80"/>
  <c r="M79" s="1"/>
  <c r="I79"/>
  <c r="L79" s="1"/>
  <c r="I78"/>
  <c r="I77"/>
  <c r="I76"/>
  <c r="I75"/>
  <c r="I74"/>
  <c r="I73"/>
  <c r="I72"/>
  <c r="N70" s="1"/>
  <c r="I71"/>
  <c r="M70" s="1"/>
  <c r="I70"/>
  <c r="L70" s="1"/>
  <c r="I69"/>
  <c r="I68"/>
  <c r="I67"/>
  <c r="I66"/>
  <c r="I65"/>
  <c r="I64"/>
  <c r="I63"/>
  <c r="N61" s="1"/>
  <c r="I62"/>
  <c r="M61" s="1"/>
  <c r="I61"/>
  <c r="L61" s="1"/>
  <c r="I60"/>
  <c r="I59"/>
  <c r="I58"/>
  <c r="I57"/>
  <c r="I56"/>
  <c r="I55"/>
  <c r="I54"/>
  <c r="N52" s="1"/>
  <c r="I53"/>
  <c r="M52" s="1"/>
  <c r="I52"/>
  <c r="L52" s="1"/>
  <c r="I51"/>
  <c r="I50"/>
  <c r="I49"/>
  <c r="I48"/>
  <c r="I47"/>
  <c r="I46"/>
  <c r="I45"/>
  <c r="N43" s="1"/>
  <c r="I44"/>
  <c r="M43" s="1"/>
  <c r="I43"/>
  <c r="L43" s="1"/>
  <c r="I42"/>
  <c r="I41"/>
  <c r="I40"/>
  <c r="I39"/>
  <c r="I38"/>
  <c r="I37"/>
  <c r="I36"/>
  <c r="N34" s="1"/>
  <c r="I35"/>
  <c r="M34" s="1"/>
  <c r="I34"/>
  <c r="L34" s="1"/>
  <c r="I33"/>
  <c r="I32"/>
  <c r="I31"/>
  <c r="I30"/>
  <c r="I29"/>
  <c r="I28"/>
  <c r="I27"/>
  <c r="N25" s="1"/>
  <c r="I26"/>
  <c r="M25" s="1"/>
  <c r="I25"/>
  <c r="L25" s="1"/>
  <c r="I24"/>
  <c r="I23"/>
  <c r="I22"/>
  <c r="I21"/>
  <c r="I20"/>
  <c r="I19"/>
  <c r="I18"/>
  <c r="N16" s="1"/>
  <c r="I17"/>
  <c r="M16" s="1"/>
  <c r="I16"/>
  <c r="L16" s="1"/>
  <c r="I15"/>
  <c r="I14"/>
  <c r="I13"/>
  <c r="I12"/>
  <c r="I11"/>
  <c r="I10"/>
  <c r="I9"/>
  <c r="N7" s="1"/>
  <c r="I8"/>
  <c r="M7" s="1"/>
  <c r="I7"/>
  <c r="L7" s="1"/>
  <c r="I6"/>
  <c r="I5"/>
  <c r="I4"/>
  <c r="I96" i="16"/>
  <c r="I95"/>
  <c r="I94"/>
  <c r="I93"/>
  <c r="N91" s="1"/>
  <c r="I92"/>
  <c r="M91" s="1"/>
  <c r="I91"/>
  <c r="L91" s="1"/>
  <c r="I90"/>
  <c r="I89"/>
  <c r="I88"/>
  <c r="I87"/>
  <c r="I86"/>
  <c r="I85"/>
  <c r="I84"/>
  <c r="N82" s="1"/>
  <c r="I83"/>
  <c r="M82" s="1"/>
  <c r="I82"/>
  <c r="L82" s="1"/>
  <c r="I81"/>
  <c r="I80"/>
  <c r="I79"/>
  <c r="I78"/>
  <c r="I77"/>
  <c r="I76"/>
  <c r="I75"/>
  <c r="N73" s="1"/>
  <c r="I74"/>
  <c r="M73" s="1"/>
  <c r="I73"/>
  <c r="L73" s="1"/>
  <c r="I72"/>
  <c r="I71"/>
  <c r="I70"/>
  <c r="I69"/>
  <c r="I68"/>
  <c r="I67"/>
  <c r="I66"/>
  <c r="N64" s="1"/>
  <c r="I65"/>
  <c r="M64" s="1"/>
  <c r="I64"/>
  <c r="L64" s="1"/>
  <c r="I63"/>
  <c r="I62"/>
  <c r="I61"/>
  <c r="I60"/>
  <c r="I59"/>
  <c r="I58"/>
  <c r="I57"/>
  <c r="N55" s="1"/>
  <c r="I56"/>
  <c r="M55" s="1"/>
  <c r="I55"/>
  <c r="L55" s="1"/>
  <c r="I54"/>
  <c r="I53"/>
  <c r="I52"/>
  <c r="I51"/>
  <c r="I50"/>
  <c r="I49"/>
  <c r="I48"/>
  <c r="N46" s="1"/>
  <c r="I47"/>
  <c r="M46" s="1"/>
  <c r="I46"/>
  <c r="L46" s="1"/>
  <c r="I45"/>
  <c r="I44"/>
  <c r="I43"/>
  <c r="I42"/>
  <c r="I41"/>
  <c r="I40"/>
  <c r="I39"/>
  <c r="N37" s="1"/>
  <c r="I38"/>
  <c r="M37" s="1"/>
  <c r="I37"/>
  <c r="L37" s="1"/>
  <c r="I36"/>
  <c r="I35"/>
  <c r="I34"/>
  <c r="I33"/>
  <c r="I32"/>
  <c r="I31"/>
  <c r="I30"/>
  <c r="N28" s="1"/>
  <c r="I29"/>
  <c r="M28" s="1"/>
  <c r="I28"/>
  <c r="L28" s="1"/>
  <c r="I27"/>
  <c r="I26"/>
  <c r="I25"/>
  <c r="I24"/>
  <c r="N22" s="1"/>
  <c r="I23"/>
  <c r="M22" s="1"/>
  <c r="I22"/>
  <c r="L22" s="1"/>
  <c r="I21"/>
  <c r="I20"/>
  <c r="I19"/>
  <c r="I18"/>
  <c r="I17"/>
  <c r="I16"/>
  <c r="I15"/>
  <c r="N13" s="1"/>
  <c r="I14"/>
  <c r="M13" s="1"/>
  <c r="I13"/>
  <c r="L13" s="1"/>
  <c r="I12"/>
  <c r="I11"/>
  <c r="I10"/>
  <c r="I9"/>
  <c r="I8"/>
  <c r="I7"/>
  <c r="I6"/>
  <c r="N4" s="1"/>
  <c r="I5"/>
  <c r="M4" s="1"/>
  <c r="I4"/>
  <c r="L4" s="1"/>
  <c r="I93" i="15"/>
  <c r="N91" s="1"/>
  <c r="I92"/>
  <c r="M91" s="1"/>
  <c r="O91" s="1"/>
  <c r="I91"/>
  <c r="L91" s="1"/>
  <c r="I90"/>
  <c r="I89"/>
  <c r="I88"/>
  <c r="I87"/>
  <c r="I86"/>
  <c r="I85"/>
  <c r="I84"/>
  <c r="N82" s="1"/>
  <c r="I83"/>
  <c r="M82" s="1"/>
  <c r="O82" s="1"/>
  <c r="I82"/>
  <c r="L82" s="1"/>
  <c r="I81"/>
  <c r="I80"/>
  <c r="I79"/>
  <c r="I78"/>
  <c r="I77"/>
  <c r="I76"/>
  <c r="I75"/>
  <c r="N73" s="1"/>
  <c r="I74"/>
  <c r="M73" s="1"/>
  <c r="O73" s="1"/>
  <c r="I73"/>
  <c r="L73" s="1"/>
  <c r="I72"/>
  <c r="I71"/>
  <c r="I70"/>
  <c r="I69"/>
  <c r="I68"/>
  <c r="I67"/>
  <c r="I66"/>
  <c r="N64" s="1"/>
  <c r="I65"/>
  <c r="M64" s="1"/>
  <c r="O64" s="1"/>
  <c r="I64"/>
  <c r="L64" s="1"/>
  <c r="I63"/>
  <c r="I62"/>
  <c r="I61"/>
  <c r="I60"/>
  <c r="I59"/>
  <c r="I58"/>
  <c r="I57"/>
  <c r="N55" s="1"/>
  <c r="I56"/>
  <c r="M55" s="1"/>
  <c r="I55"/>
  <c r="L55" s="1"/>
  <c r="I54"/>
  <c r="I53"/>
  <c r="I52"/>
  <c r="I51"/>
  <c r="I50"/>
  <c r="I49"/>
  <c r="I48"/>
  <c r="N46" s="1"/>
  <c r="I47"/>
  <c r="M46" s="1"/>
  <c r="I46"/>
  <c r="L46" s="1"/>
  <c r="I45"/>
  <c r="I44"/>
  <c r="I43"/>
  <c r="I42"/>
  <c r="I41"/>
  <c r="I40"/>
  <c r="I39"/>
  <c r="N37" s="1"/>
  <c r="I38"/>
  <c r="M37" s="1"/>
  <c r="I37"/>
  <c r="L37" s="1"/>
  <c r="I36"/>
  <c r="I35"/>
  <c r="I34"/>
  <c r="I33"/>
  <c r="I32"/>
  <c r="I31"/>
  <c r="I30"/>
  <c r="N28" s="1"/>
  <c r="I29"/>
  <c r="M28" s="1"/>
  <c r="I28"/>
  <c r="L28" s="1"/>
  <c r="I27"/>
  <c r="I26"/>
  <c r="I25"/>
  <c r="I24"/>
  <c r="I23"/>
  <c r="I22"/>
  <c r="I21"/>
  <c r="N19" s="1"/>
  <c r="I20"/>
  <c r="M19" s="1"/>
  <c r="I19"/>
  <c r="L19" s="1"/>
  <c r="I18"/>
  <c r="I17"/>
  <c r="I16"/>
  <c r="I15"/>
  <c r="I14"/>
  <c r="I13"/>
  <c r="I12"/>
  <c r="N10" s="1"/>
  <c r="I11"/>
  <c r="M10" s="1"/>
  <c r="I10"/>
  <c r="L10" s="1"/>
  <c r="I9"/>
  <c r="I8"/>
  <c r="I7"/>
  <c r="I6"/>
  <c r="N4" s="1"/>
  <c r="I5"/>
  <c r="M4" s="1"/>
  <c r="I4"/>
  <c r="L4" s="1"/>
  <c r="I96" i="19"/>
  <c r="N94" s="1"/>
  <c r="I95"/>
  <c r="M94" s="1"/>
  <c r="I94"/>
  <c r="L94" s="1"/>
  <c r="I93"/>
  <c r="I92"/>
  <c r="I91"/>
  <c r="I90"/>
  <c r="I89"/>
  <c r="I88"/>
  <c r="I87"/>
  <c r="N85" s="1"/>
  <c r="I86"/>
  <c r="M85" s="1"/>
  <c r="I85"/>
  <c r="L85" s="1"/>
  <c r="I84"/>
  <c r="I83"/>
  <c r="I82"/>
  <c r="I81"/>
  <c r="I80"/>
  <c r="I79"/>
  <c r="I78"/>
  <c r="N76" s="1"/>
  <c r="I77"/>
  <c r="M76" s="1"/>
  <c r="I76"/>
  <c r="L76" s="1"/>
  <c r="I75"/>
  <c r="I74"/>
  <c r="I73"/>
  <c r="I72"/>
  <c r="I71"/>
  <c r="I70"/>
  <c r="I69"/>
  <c r="N67" s="1"/>
  <c r="I68"/>
  <c r="M67" s="1"/>
  <c r="I67"/>
  <c r="L67" s="1"/>
  <c r="I66"/>
  <c r="I65"/>
  <c r="I64"/>
  <c r="I63"/>
  <c r="I62"/>
  <c r="I61"/>
  <c r="I60"/>
  <c r="N58" s="1"/>
  <c r="I59"/>
  <c r="M58" s="1"/>
  <c r="I58"/>
  <c r="L58" s="1"/>
  <c r="I57"/>
  <c r="I56"/>
  <c r="I55"/>
  <c r="I54"/>
  <c r="I53"/>
  <c r="I52"/>
  <c r="I51"/>
  <c r="N49" s="1"/>
  <c r="I50"/>
  <c r="M49" s="1"/>
  <c r="I49"/>
  <c r="L49" s="1"/>
  <c r="I48"/>
  <c r="I47"/>
  <c r="I46"/>
  <c r="I45"/>
  <c r="I44"/>
  <c r="I43"/>
  <c r="I42"/>
  <c r="N40" s="1"/>
  <c r="I41"/>
  <c r="M40" s="1"/>
  <c r="I40"/>
  <c r="L40" s="1"/>
  <c r="I39"/>
  <c r="I38"/>
  <c r="I37"/>
  <c r="I36"/>
  <c r="I35"/>
  <c r="I34"/>
  <c r="I33"/>
  <c r="N31" s="1"/>
  <c r="I32"/>
  <c r="M31" s="1"/>
  <c r="I31"/>
  <c r="L31" s="1"/>
  <c r="I30"/>
  <c r="I29"/>
  <c r="I28"/>
  <c r="I27"/>
  <c r="I26"/>
  <c r="I25"/>
  <c r="I24"/>
  <c r="N22" s="1"/>
  <c r="I23"/>
  <c r="M22" s="1"/>
  <c r="I22"/>
  <c r="L22" s="1"/>
  <c r="I21"/>
  <c r="I20"/>
  <c r="I19"/>
  <c r="I18"/>
  <c r="I17"/>
  <c r="I16"/>
  <c r="I15"/>
  <c r="N13" s="1"/>
  <c r="I14"/>
  <c r="M13" s="1"/>
  <c r="O13" s="1"/>
  <c r="I13"/>
  <c r="L13" s="1"/>
  <c r="I12"/>
  <c r="I11"/>
  <c r="I10"/>
  <c r="I9"/>
  <c r="I8"/>
  <c r="I7"/>
  <c r="I6"/>
  <c r="N4" s="1"/>
  <c r="I5"/>
  <c r="M4" s="1"/>
  <c r="O4" s="1"/>
  <c r="I4"/>
  <c r="L4" s="1"/>
  <c r="O76" i="18" l="1"/>
  <c r="P76"/>
  <c r="P52"/>
  <c r="P43"/>
  <c r="P67"/>
  <c r="P34"/>
  <c r="P58"/>
  <c r="P25"/>
  <c r="P49"/>
  <c r="O40"/>
  <c r="P40"/>
  <c r="P4"/>
  <c r="P16"/>
  <c r="P88"/>
  <c r="P7"/>
  <c r="P31"/>
  <c r="P79"/>
  <c r="O13"/>
  <c r="P22"/>
  <c r="O61"/>
  <c r="P70"/>
  <c r="O85"/>
  <c r="P94"/>
  <c r="P91" i="15"/>
  <c r="P82"/>
  <c r="P73"/>
  <c r="P13" i="19"/>
  <c r="P4"/>
  <c r="P4" i="8"/>
  <c r="O4"/>
  <c r="O88" i="17"/>
  <c r="P88"/>
  <c r="P76" i="19"/>
  <c r="P22"/>
  <c r="O22"/>
  <c r="P91" i="18"/>
  <c r="O82"/>
  <c r="O73"/>
  <c r="P64"/>
  <c r="O55"/>
  <c r="P46"/>
  <c r="O28"/>
  <c r="P19"/>
  <c r="O10"/>
  <c r="O19"/>
  <c r="P28"/>
  <c r="O91"/>
  <c r="P10"/>
  <c r="P82"/>
  <c r="O64"/>
  <c r="P73"/>
  <c r="O46"/>
  <c r="P55"/>
  <c r="O37"/>
  <c r="O70" i="17"/>
  <c r="P61"/>
  <c r="O52"/>
  <c r="P43"/>
  <c r="O34"/>
  <c r="P25"/>
  <c r="O16"/>
  <c r="P7"/>
  <c r="O79"/>
  <c r="P79"/>
  <c r="O61"/>
  <c r="P70"/>
  <c r="O43"/>
  <c r="P52"/>
  <c r="O25"/>
  <c r="P34"/>
  <c r="O7"/>
  <c r="P16"/>
  <c r="P91" i="16"/>
  <c r="O91"/>
  <c r="P73"/>
  <c r="P64"/>
  <c r="P55"/>
  <c r="O55"/>
  <c r="P46"/>
  <c r="O46"/>
  <c r="P37"/>
  <c r="P28"/>
  <c r="O28"/>
  <c r="O22"/>
  <c r="P13"/>
  <c r="P4"/>
  <c r="O4"/>
  <c r="O82"/>
  <c r="P82"/>
  <c r="O73"/>
  <c r="O64"/>
  <c r="O13"/>
  <c r="P22"/>
  <c r="O37"/>
  <c r="P46" i="15"/>
  <c r="P37"/>
  <c r="P28"/>
  <c r="P19"/>
  <c r="P10"/>
  <c r="P4"/>
  <c r="O4"/>
  <c r="O37"/>
  <c r="O28"/>
  <c r="O19"/>
  <c r="O10"/>
  <c r="P64"/>
  <c r="O55"/>
  <c r="P55"/>
  <c r="O46"/>
  <c r="O94" i="19"/>
  <c r="P67"/>
  <c r="O85"/>
  <c r="P49"/>
  <c r="P40"/>
  <c r="P31"/>
  <c r="O31"/>
  <c r="O58"/>
  <c r="P58"/>
  <c r="O49"/>
  <c r="O40"/>
  <c r="P94"/>
  <c r="O76"/>
  <c r="P85"/>
  <c r="O67"/>
  <c r="T88" i="15"/>
  <c r="T85"/>
  <c r="R88" i="19"/>
  <c r="R85"/>
  <c r="AD1" i="11"/>
  <c r="AD1" i="18"/>
  <c r="AD1" i="10"/>
  <c r="AD1" i="17"/>
  <c r="AD1" i="9"/>
  <c r="AD1" i="16"/>
  <c r="AD1" i="15"/>
  <c r="AD1" i="19"/>
  <c r="AD1" i="14"/>
  <c r="AD1" i="13"/>
  <c r="N97" i="18"/>
  <c r="T88" i="17"/>
  <c r="N97" i="15"/>
  <c r="S85" i="17"/>
  <c r="T85" l="1"/>
  <c r="R88"/>
  <c r="T88" i="18"/>
  <c r="T85"/>
  <c r="S88" i="17"/>
  <c r="R85"/>
  <c r="R88" i="16"/>
  <c r="R85"/>
  <c r="S88"/>
  <c r="S85"/>
  <c r="T85"/>
  <c r="T88"/>
  <c r="M97" i="15"/>
  <c r="S88"/>
  <c r="S85"/>
  <c r="R85"/>
  <c r="R88"/>
  <c r="T85" i="19"/>
  <c r="T88"/>
  <c r="M97"/>
  <c r="S88"/>
  <c r="S85"/>
  <c r="S88" i="18"/>
  <c r="S85"/>
  <c r="R85"/>
  <c r="R88"/>
  <c r="M97" i="17"/>
  <c r="L97"/>
  <c r="N97"/>
  <c r="L97" i="16"/>
  <c r="N97"/>
  <c r="L97" i="15"/>
  <c r="N97" i="19"/>
  <c r="L97"/>
  <c r="M97" i="18"/>
  <c r="L97"/>
  <c r="V88"/>
  <c r="M97" i="16"/>
  <c r="U85" i="17"/>
  <c r="U88" i="19"/>
  <c r="V85" i="18" l="1"/>
  <c r="V85" i="17"/>
  <c r="U88"/>
  <c r="V88"/>
  <c r="V85" i="16"/>
  <c r="V88"/>
  <c r="U85"/>
  <c r="U88"/>
  <c r="P97"/>
  <c r="U88" i="15"/>
  <c r="U85"/>
  <c r="P97"/>
  <c r="V88"/>
  <c r="V85"/>
  <c r="V85" i="19"/>
  <c r="V88"/>
  <c r="U85"/>
  <c r="U85" i="18"/>
  <c r="U88"/>
  <c r="P97"/>
  <c r="O97"/>
  <c r="P97" i="17"/>
  <c r="O97"/>
  <c r="O97" i="16"/>
  <c r="O97" i="15"/>
  <c r="O97" i="19"/>
  <c r="P97"/>
  <c r="I96" i="14"/>
  <c r="N94" s="1"/>
  <c r="I95"/>
  <c r="M94" s="1"/>
  <c r="I94"/>
  <c r="L94" s="1"/>
  <c r="I93"/>
  <c r="I92"/>
  <c r="I91"/>
  <c r="I90"/>
  <c r="I89"/>
  <c r="I88"/>
  <c r="I87"/>
  <c r="N85" s="1"/>
  <c r="I86"/>
  <c r="M85" s="1"/>
  <c r="I85"/>
  <c r="L85" s="1"/>
  <c r="I84"/>
  <c r="I83"/>
  <c r="I82"/>
  <c r="I81"/>
  <c r="I80"/>
  <c r="I79"/>
  <c r="I78"/>
  <c r="N76" s="1"/>
  <c r="I77"/>
  <c r="M76" s="1"/>
  <c r="I76"/>
  <c r="L76" s="1"/>
  <c r="I75"/>
  <c r="I74"/>
  <c r="I73"/>
  <c r="I72"/>
  <c r="I71"/>
  <c r="I70"/>
  <c r="I69"/>
  <c r="I68"/>
  <c r="I67"/>
  <c r="I66"/>
  <c r="I65"/>
  <c r="I64"/>
  <c r="I63"/>
  <c r="I62"/>
  <c r="I61"/>
  <c r="I60"/>
  <c r="N58" s="1"/>
  <c r="I59"/>
  <c r="M58" s="1"/>
  <c r="I58"/>
  <c r="L58" s="1"/>
  <c r="I57"/>
  <c r="I56"/>
  <c r="I55"/>
  <c r="I54"/>
  <c r="I53"/>
  <c r="I52"/>
  <c r="I51"/>
  <c r="N49" s="1"/>
  <c r="I50"/>
  <c r="M49" s="1"/>
  <c r="I49"/>
  <c r="L49" s="1"/>
  <c r="I48"/>
  <c r="I47"/>
  <c r="I46"/>
  <c r="I45"/>
  <c r="I44"/>
  <c r="I43"/>
  <c r="I42"/>
  <c r="N40" s="1"/>
  <c r="I41"/>
  <c r="M40" s="1"/>
  <c r="I40"/>
  <c r="L40" s="1"/>
  <c r="I39"/>
  <c r="I38"/>
  <c r="I37"/>
  <c r="I36"/>
  <c r="I35"/>
  <c r="I34"/>
  <c r="I33"/>
  <c r="N31" s="1"/>
  <c r="I32"/>
  <c r="M31" s="1"/>
  <c r="I31"/>
  <c r="L31" s="1"/>
  <c r="I30"/>
  <c r="I29"/>
  <c r="I28"/>
  <c r="I27"/>
  <c r="I26"/>
  <c r="I25"/>
  <c r="I24"/>
  <c r="N22" s="1"/>
  <c r="I23"/>
  <c r="M22" s="1"/>
  <c r="I22"/>
  <c r="L22" s="1"/>
  <c r="I21"/>
  <c r="I20"/>
  <c r="I19"/>
  <c r="I18"/>
  <c r="I17"/>
  <c r="I16"/>
  <c r="I15"/>
  <c r="N13" s="1"/>
  <c r="I14"/>
  <c r="M13" s="1"/>
  <c r="I13"/>
  <c r="L13" s="1"/>
  <c r="I12"/>
  <c r="I11"/>
  <c r="I10"/>
  <c r="I9"/>
  <c r="I8"/>
  <c r="I7"/>
  <c r="I6"/>
  <c r="N4" s="1"/>
  <c r="I5"/>
  <c r="M4" s="1"/>
  <c r="I4"/>
  <c r="L4" s="1"/>
  <c r="I93" i="13"/>
  <c r="I92"/>
  <c r="I91"/>
  <c r="I90"/>
  <c r="N88" s="1"/>
  <c r="I89"/>
  <c r="M88" s="1"/>
  <c r="O88" s="1"/>
  <c r="I88"/>
  <c r="L88" s="1"/>
  <c r="P88" s="1"/>
  <c r="I87"/>
  <c r="I86"/>
  <c r="I85"/>
  <c r="I84"/>
  <c r="I83"/>
  <c r="I82"/>
  <c r="I81"/>
  <c r="N79" s="1"/>
  <c r="I80"/>
  <c r="M79" s="1"/>
  <c r="O79" s="1"/>
  <c r="I79"/>
  <c r="L79" s="1"/>
  <c r="I78"/>
  <c r="I77"/>
  <c r="I76"/>
  <c r="I75"/>
  <c r="I74"/>
  <c r="I73"/>
  <c r="I72"/>
  <c r="N70" s="1"/>
  <c r="I71"/>
  <c r="M70" s="1"/>
  <c r="I70"/>
  <c r="L70" s="1"/>
  <c r="I69"/>
  <c r="I68"/>
  <c r="I67"/>
  <c r="I66"/>
  <c r="I65"/>
  <c r="I64"/>
  <c r="I63"/>
  <c r="N61" s="1"/>
  <c r="I62"/>
  <c r="M61" s="1"/>
  <c r="I61"/>
  <c r="L61" s="1"/>
  <c r="I60"/>
  <c r="I59"/>
  <c r="I58"/>
  <c r="I57"/>
  <c r="I56"/>
  <c r="I55"/>
  <c r="I54"/>
  <c r="N52" s="1"/>
  <c r="I53"/>
  <c r="M52" s="1"/>
  <c r="I52"/>
  <c r="L52" s="1"/>
  <c r="I51"/>
  <c r="I50"/>
  <c r="I49"/>
  <c r="I48"/>
  <c r="I47"/>
  <c r="I46"/>
  <c r="I45"/>
  <c r="N43" s="1"/>
  <c r="I44"/>
  <c r="M43" s="1"/>
  <c r="I43"/>
  <c r="L43" s="1"/>
  <c r="I42"/>
  <c r="I41"/>
  <c r="I40"/>
  <c r="I39"/>
  <c r="I38"/>
  <c r="I37"/>
  <c r="I36"/>
  <c r="N34" s="1"/>
  <c r="I35"/>
  <c r="M34" s="1"/>
  <c r="O34" s="1"/>
  <c r="I34"/>
  <c r="L34" s="1"/>
  <c r="I33"/>
  <c r="I32"/>
  <c r="I31"/>
  <c r="I30"/>
  <c r="I29"/>
  <c r="I28"/>
  <c r="I27"/>
  <c r="N25" s="1"/>
  <c r="I26"/>
  <c r="M25" s="1"/>
  <c r="I25"/>
  <c r="L25" s="1"/>
  <c r="P25" s="1"/>
  <c r="I24"/>
  <c r="I23"/>
  <c r="I22"/>
  <c r="I21"/>
  <c r="I20"/>
  <c r="I19"/>
  <c r="I18"/>
  <c r="N16" s="1"/>
  <c r="I17"/>
  <c r="M16" s="1"/>
  <c r="O16" s="1"/>
  <c r="I16"/>
  <c r="L16" s="1"/>
  <c r="I15"/>
  <c r="I14"/>
  <c r="I13"/>
  <c r="I12"/>
  <c r="I11"/>
  <c r="I10"/>
  <c r="I9"/>
  <c r="N7" s="1"/>
  <c r="I8"/>
  <c r="M7" s="1"/>
  <c r="O7" s="1"/>
  <c r="I7"/>
  <c r="L7" s="1"/>
  <c r="I6"/>
  <c r="I5"/>
  <c r="I4"/>
  <c r="I96" i="12"/>
  <c r="N94" s="1"/>
  <c r="I95"/>
  <c r="M94" s="1"/>
  <c r="I94"/>
  <c r="L94" s="1"/>
  <c r="I93"/>
  <c r="I92"/>
  <c r="I91"/>
  <c r="I90"/>
  <c r="I89"/>
  <c r="I88"/>
  <c r="I87"/>
  <c r="N85" s="1"/>
  <c r="I86"/>
  <c r="M85" s="1"/>
  <c r="I85"/>
  <c r="L85" s="1"/>
  <c r="I84"/>
  <c r="I83"/>
  <c r="I82"/>
  <c r="I81"/>
  <c r="I80"/>
  <c r="I79"/>
  <c r="I78"/>
  <c r="N76" s="1"/>
  <c r="I77"/>
  <c r="M76" s="1"/>
  <c r="I76"/>
  <c r="L76" s="1"/>
  <c r="I75"/>
  <c r="I74"/>
  <c r="I73"/>
  <c r="I72"/>
  <c r="I71"/>
  <c r="I70"/>
  <c r="I69"/>
  <c r="N67" s="1"/>
  <c r="I68"/>
  <c r="M67" s="1"/>
  <c r="I67"/>
  <c r="L67" s="1"/>
  <c r="I66"/>
  <c r="I65"/>
  <c r="I64"/>
  <c r="I63"/>
  <c r="I62"/>
  <c r="I61"/>
  <c r="I60"/>
  <c r="N58" s="1"/>
  <c r="I59"/>
  <c r="M58" s="1"/>
  <c r="I58"/>
  <c r="L58" s="1"/>
  <c r="P58" s="1"/>
  <c r="I57"/>
  <c r="I56"/>
  <c r="I55"/>
  <c r="I54"/>
  <c r="I53"/>
  <c r="I52"/>
  <c r="I51"/>
  <c r="N49" s="1"/>
  <c r="I50"/>
  <c r="M49" s="1"/>
  <c r="I49"/>
  <c r="L49" s="1"/>
  <c r="I48"/>
  <c r="I47"/>
  <c r="I46"/>
  <c r="I45"/>
  <c r="I44"/>
  <c r="I43"/>
  <c r="I42"/>
  <c r="N40" s="1"/>
  <c r="I41"/>
  <c r="M40" s="1"/>
  <c r="O40" s="1"/>
  <c r="I40"/>
  <c r="L40" s="1"/>
  <c r="I39"/>
  <c r="I38"/>
  <c r="I37"/>
  <c r="I36"/>
  <c r="I35"/>
  <c r="I34"/>
  <c r="I33"/>
  <c r="N31" s="1"/>
  <c r="I32"/>
  <c r="M31" s="1"/>
  <c r="I31"/>
  <c r="L31" s="1"/>
  <c r="I30"/>
  <c r="I29"/>
  <c r="I28"/>
  <c r="I27"/>
  <c r="I26"/>
  <c r="I25"/>
  <c r="I24"/>
  <c r="N22" s="1"/>
  <c r="I23"/>
  <c r="M22" s="1"/>
  <c r="I22"/>
  <c r="L22" s="1"/>
  <c r="I21"/>
  <c r="I20"/>
  <c r="I19"/>
  <c r="I18"/>
  <c r="I17"/>
  <c r="I16"/>
  <c r="I15"/>
  <c r="N13" s="1"/>
  <c r="I14"/>
  <c r="M13" s="1"/>
  <c r="O13" s="1"/>
  <c r="I13"/>
  <c r="L13" s="1"/>
  <c r="I12"/>
  <c r="I11"/>
  <c r="I10"/>
  <c r="I9"/>
  <c r="I8"/>
  <c r="I7"/>
  <c r="I6"/>
  <c r="N4" s="1"/>
  <c r="I5"/>
  <c r="M4" s="1"/>
  <c r="I4"/>
  <c r="L4" s="1"/>
  <c r="I93" i="11"/>
  <c r="I92"/>
  <c r="I91"/>
  <c r="I90"/>
  <c r="N88" s="1"/>
  <c r="I89"/>
  <c r="M88" s="1"/>
  <c r="I88"/>
  <c r="L88" s="1"/>
  <c r="I87"/>
  <c r="I86"/>
  <c r="I85"/>
  <c r="I84"/>
  <c r="I83"/>
  <c r="I82"/>
  <c r="I81"/>
  <c r="N79" s="1"/>
  <c r="I80"/>
  <c r="M79" s="1"/>
  <c r="I79"/>
  <c r="L79" s="1"/>
  <c r="I78"/>
  <c r="I77"/>
  <c r="I76"/>
  <c r="I75"/>
  <c r="I74"/>
  <c r="I73"/>
  <c r="I72"/>
  <c r="N70" s="1"/>
  <c r="I71"/>
  <c r="M70" s="1"/>
  <c r="I70"/>
  <c r="L70" s="1"/>
  <c r="I69"/>
  <c r="I68"/>
  <c r="I67"/>
  <c r="I66"/>
  <c r="I65"/>
  <c r="I64"/>
  <c r="I63"/>
  <c r="N61" s="1"/>
  <c r="I62"/>
  <c r="M61" s="1"/>
  <c r="O61" s="1"/>
  <c r="I61"/>
  <c r="L61" s="1"/>
  <c r="P61" s="1"/>
  <c r="I60"/>
  <c r="I59"/>
  <c r="I58"/>
  <c r="I57"/>
  <c r="I56"/>
  <c r="I55"/>
  <c r="I54"/>
  <c r="N52" s="1"/>
  <c r="I53"/>
  <c r="M52" s="1"/>
  <c r="I52"/>
  <c r="L52" s="1"/>
  <c r="I51"/>
  <c r="I50"/>
  <c r="I49"/>
  <c r="I48"/>
  <c r="I47"/>
  <c r="I46"/>
  <c r="I45"/>
  <c r="N43" s="1"/>
  <c r="I44"/>
  <c r="M43" s="1"/>
  <c r="I43"/>
  <c r="L43" s="1"/>
  <c r="I42"/>
  <c r="I41"/>
  <c r="I40"/>
  <c r="I39"/>
  <c r="I38"/>
  <c r="I37"/>
  <c r="I36"/>
  <c r="N34" s="1"/>
  <c r="I35"/>
  <c r="M34" s="1"/>
  <c r="I34"/>
  <c r="L34" s="1"/>
  <c r="I33"/>
  <c r="I32"/>
  <c r="I31"/>
  <c r="I30"/>
  <c r="N28" s="1"/>
  <c r="I29"/>
  <c r="M28" s="1"/>
  <c r="I28"/>
  <c r="L28" s="1"/>
  <c r="I27"/>
  <c r="I26"/>
  <c r="I25"/>
  <c r="I24"/>
  <c r="I23"/>
  <c r="I22"/>
  <c r="I21"/>
  <c r="I20"/>
  <c r="I19"/>
  <c r="I18"/>
  <c r="N16" s="1"/>
  <c r="I17"/>
  <c r="M16" s="1"/>
  <c r="I16"/>
  <c r="L16" s="1"/>
  <c r="I15"/>
  <c r="I14"/>
  <c r="I13"/>
  <c r="I12"/>
  <c r="I11"/>
  <c r="I10"/>
  <c r="I9"/>
  <c r="N7" s="1"/>
  <c r="I8"/>
  <c r="M7" s="1"/>
  <c r="I7"/>
  <c r="L7" s="1"/>
  <c r="I6"/>
  <c r="I5"/>
  <c r="I4"/>
  <c r="I96" i="10"/>
  <c r="N94" s="1"/>
  <c r="I95"/>
  <c r="M94" s="1"/>
  <c r="I94"/>
  <c r="L94" s="1"/>
  <c r="I93"/>
  <c r="I92"/>
  <c r="I91"/>
  <c r="I90"/>
  <c r="I89"/>
  <c r="I88"/>
  <c r="I87"/>
  <c r="N85" s="1"/>
  <c r="I86"/>
  <c r="M85" s="1"/>
  <c r="I85"/>
  <c r="L85" s="1"/>
  <c r="I84"/>
  <c r="I83"/>
  <c r="I82"/>
  <c r="I81"/>
  <c r="I80"/>
  <c r="I79"/>
  <c r="I78"/>
  <c r="N76" s="1"/>
  <c r="I77"/>
  <c r="M76" s="1"/>
  <c r="I76"/>
  <c r="L76" s="1"/>
  <c r="I75"/>
  <c r="I74"/>
  <c r="I73"/>
  <c r="I72"/>
  <c r="I71"/>
  <c r="I70"/>
  <c r="I69"/>
  <c r="N67" s="1"/>
  <c r="I68"/>
  <c r="M67" s="1"/>
  <c r="I67"/>
  <c r="L67" s="1"/>
  <c r="I66"/>
  <c r="I65"/>
  <c r="I64"/>
  <c r="I63"/>
  <c r="I62"/>
  <c r="I61"/>
  <c r="I60"/>
  <c r="N58" s="1"/>
  <c r="I59"/>
  <c r="M58" s="1"/>
  <c r="I58"/>
  <c r="L58" s="1"/>
  <c r="I57"/>
  <c r="I56"/>
  <c r="I55"/>
  <c r="I54"/>
  <c r="I53"/>
  <c r="I52"/>
  <c r="I51"/>
  <c r="N49" s="1"/>
  <c r="I50"/>
  <c r="M49" s="1"/>
  <c r="I49"/>
  <c r="L49" s="1"/>
  <c r="P49" s="1"/>
  <c r="I48"/>
  <c r="I47"/>
  <c r="I46"/>
  <c r="I45"/>
  <c r="I44"/>
  <c r="I43"/>
  <c r="I42"/>
  <c r="N40" s="1"/>
  <c r="I41"/>
  <c r="M40" s="1"/>
  <c r="I40"/>
  <c r="L40" s="1"/>
  <c r="I39"/>
  <c r="I38"/>
  <c r="I37"/>
  <c r="I36"/>
  <c r="I35"/>
  <c r="I34"/>
  <c r="I33"/>
  <c r="N31" s="1"/>
  <c r="I32"/>
  <c r="M31" s="1"/>
  <c r="I31"/>
  <c r="L31" s="1"/>
  <c r="I30"/>
  <c r="I29"/>
  <c r="I28"/>
  <c r="I27"/>
  <c r="I26"/>
  <c r="I25"/>
  <c r="I24"/>
  <c r="N22" s="1"/>
  <c r="I23"/>
  <c r="M22" s="1"/>
  <c r="I22"/>
  <c r="L22" s="1"/>
  <c r="I21"/>
  <c r="I20"/>
  <c r="I19"/>
  <c r="I18"/>
  <c r="I17"/>
  <c r="I16"/>
  <c r="I15"/>
  <c r="N13" s="1"/>
  <c r="I14"/>
  <c r="M13" s="1"/>
  <c r="I13"/>
  <c r="L13" s="1"/>
  <c r="I12"/>
  <c r="I11"/>
  <c r="I10"/>
  <c r="I9"/>
  <c r="I8"/>
  <c r="I7"/>
  <c r="I6"/>
  <c r="N4" s="1"/>
  <c r="I5"/>
  <c r="M4" s="1"/>
  <c r="I4"/>
  <c r="L4" s="1"/>
  <c r="I87" i="9"/>
  <c r="I86"/>
  <c r="I85"/>
  <c r="I84"/>
  <c r="I83"/>
  <c r="I82"/>
  <c r="I81"/>
  <c r="N79" s="1"/>
  <c r="I80"/>
  <c r="M79" s="1"/>
  <c r="I79"/>
  <c r="L79" s="1"/>
  <c r="I78"/>
  <c r="I77"/>
  <c r="I76"/>
  <c r="I75"/>
  <c r="I74"/>
  <c r="I73"/>
  <c r="I72"/>
  <c r="N70" s="1"/>
  <c r="I71"/>
  <c r="M70" s="1"/>
  <c r="I70"/>
  <c r="L70" s="1"/>
  <c r="I69"/>
  <c r="I68"/>
  <c r="I67"/>
  <c r="I66"/>
  <c r="I65"/>
  <c r="I64"/>
  <c r="I63"/>
  <c r="N61" s="1"/>
  <c r="I62"/>
  <c r="M61" s="1"/>
  <c r="I61"/>
  <c r="L61" s="1"/>
  <c r="I60"/>
  <c r="I59"/>
  <c r="I58"/>
  <c r="I57"/>
  <c r="I56"/>
  <c r="I55"/>
  <c r="I54"/>
  <c r="N52" s="1"/>
  <c r="I53"/>
  <c r="M52" s="1"/>
  <c r="I52"/>
  <c r="L52" s="1"/>
  <c r="I51"/>
  <c r="I50"/>
  <c r="I49"/>
  <c r="I48"/>
  <c r="I47"/>
  <c r="I46"/>
  <c r="I45"/>
  <c r="N43" s="1"/>
  <c r="I44"/>
  <c r="M43" s="1"/>
  <c r="I43"/>
  <c r="L43" s="1"/>
  <c r="I42"/>
  <c r="I41"/>
  <c r="I40"/>
  <c r="I39"/>
  <c r="I38"/>
  <c r="I37"/>
  <c r="I36"/>
  <c r="N34" s="1"/>
  <c r="I35"/>
  <c r="M34" s="1"/>
  <c r="I34"/>
  <c r="L34" s="1"/>
  <c r="I33"/>
  <c r="I32"/>
  <c r="I31"/>
  <c r="I30"/>
  <c r="I29"/>
  <c r="I28"/>
  <c r="I27"/>
  <c r="N25" s="1"/>
  <c r="I26"/>
  <c r="M25" s="1"/>
  <c r="I25"/>
  <c r="L25" s="1"/>
  <c r="I24"/>
  <c r="I23"/>
  <c r="I22"/>
  <c r="I21"/>
  <c r="I20"/>
  <c r="I19"/>
  <c r="I18"/>
  <c r="N16" s="1"/>
  <c r="I17"/>
  <c r="M16" s="1"/>
  <c r="I16"/>
  <c r="L16" s="1"/>
  <c r="I15"/>
  <c r="I14"/>
  <c r="I13"/>
  <c r="I12"/>
  <c r="I11"/>
  <c r="I10"/>
  <c r="I9"/>
  <c r="N7" s="1"/>
  <c r="I8"/>
  <c r="M7" s="1"/>
  <c r="I7"/>
  <c r="L7" s="1"/>
  <c r="I6"/>
  <c r="I5"/>
  <c r="I4"/>
  <c r="N55" i="8"/>
  <c r="M55"/>
  <c r="L55"/>
  <c r="I36"/>
  <c r="I35"/>
  <c r="I34"/>
  <c r="I33"/>
  <c r="I32"/>
  <c r="I31"/>
  <c r="I15"/>
  <c r="I14"/>
  <c r="I13"/>
  <c r="I12"/>
  <c r="N10" s="1"/>
  <c r="I11"/>
  <c r="M10" s="1"/>
  <c r="I10"/>
  <c r="L10" s="1"/>
  <c r="P10" s="1"/>
  <c r="K4"/>
  <c r="K9"/>
  <c r="K7"/>
  <c r="K62"/>
  <c r="K61"/>
  <c r="K46"/>
  <c r="K42"/>
  <c r="K22"/>
  <c r="K5"/>
  <c r="N100" i="18"/>
  <c r="M100"/>
  <c r="L100"/>
  <c r="P99"/>
  <c r="O99"/>
  <c r="N99"/>
  <c r="M99"/>
  <c r="L99"/>
  <c r="L98"/>
  <c r="N100" i="17"/>
  <c r="M100"/>
  <c r="L100"/>
  <c r="P99"/>
  <c r="O99"/>
  <c r="N99"/>
  <c r="M99"/>
  <c r="L99"/>
  <c r="L98"/>
  <c r="N100" i="16"/>
  <c r="M100"/>
  <c r="L100"/>
  <c r="P99"/>
  <c r="O99"/>
  <c r="N99"/>
  <c r="M99"/>
  <c r="L99"/>
  <c r="L98"/>
  <c r="N100" i="15"/>
  <c r="M100"/>
  <c r="L100"/>
  <c r="P99"/>
  <c r="O99"/>
  <c r="N99"/>
  <c r="M99"/>
  <c r="L99"/>
  <c r="L98"/>
  <c r="N100" i="19"/>
  <c r="M100"/>
  <c r="L100"/>
  <c r="P99"/>
  <c r="O99"/>
  <c r="N99"/>
  <c r="M99"/>
  <c r="L99"/>
  <c r="L98"/>
  <c r="N100" i="14"/>
  <c r="K84" s="1"/>
  <c r="M100"/>
  <c r="K89" s="1"/>
  <c r="L100"/>
  <c r="P99"/>
  <c r="O99"/>
  <c r="N99"/>
  <c r="M99"/>
  <c r="L99"/>
  <c r="L98"/>
  <c r="N100" i="13"/>
  <c r="K66" s="1"/>
  <c r="M100"/>
  <c r="K38" s="1"/>
  <c r="L100"/>
  <c r="K70" s="1"/>
  <c r="P99"/>
  <c r="O99"/>
  <c r="N99"/>
  <c r="M99"/>
  <c r="L99"/>
  <c r="L98"/>
  <c r="N100" i="12"/>
  <c r="K96" s="1"/>
  <c r="M100"/>
  <c r="K80" s="1"/>
  <c r="L100"/>
  <c r="K76" s="1"/>
  <c r="P99"/>
  <c r="O99"/>
  <c r="N99"/>
  <c r="M99"/>
  <c r="L99"/>
  <c r="L98"/>
  <c r="N100" i="11"/>
  <c r="M100"/>
  <c r="K62" s="1"/>
  <c r="L100"/>
  <c r="P99"/>
  <c r="O99"/>
  <c r="N99"/>
  <c r="M99"/>
  <c r="L99"/>
  <c r="L98"/>
  <c r="N100" i="10"/>
  <c r="K93" s="1"/>
  <c r="M100"/>
  <c r="L100"/>
  <c r="P99"/>
  <c r="O99"/>
  <c r="N99"/>
  <c r="M99"/>
  <c r="L99"/>
  <c r="L98"/>
  <c r="N100" i="9"/>
  <c r="M100"/>
  <c r="L100"/>
  <c r="P99"/>
  <c r="O99"/>
  <c r="N99"/>
  <c r="M99"/>
  <c r="L99"/>
  <c r="L98"/>
  <c r="P49" i="14" l="1"/>
  <c r="O25" i="13"/>
  <c r="P34"/>
  <c r="P16"/>
  <c r="P7"/>
  <c r="P79"/>
  <c r="O10" i="8"/>
  <c r="O4" i="14"/>
  <c r="P4"/>
  <c r="P76"/>
  <c r="K67"/>
  <c r="O49"/>
  <c r="O76"/>
  <c r="O70" i="13"/>
  <c r="P70"/>
  <c r="O61"/>
  <c r="P61"/>
  <c r="P52"/>
  <c r="O52"/>
  <c r="P43"/>
  <c r="O43"/>
  <c r="P94" i="12"/>
  <c r="O94"/>
  <c r="P76"/>
  <c r="O76"/>
  <c r="O85"/>
  <c r="O67"/>
  <c r="O49"/>
  <c r="O31"/>
  <c r="P31"/>
  <c r="P13"/>
  <c r="P22"/>
  <c r="O22"/>
  <c r="P49"/>
  <c r="P40"/>
  <c r="P85"/>
  <c r="O58"/>
  <c r="P67"/>
  <c r="O88" i="11"/>
  <c r="P88"/>
  <c r="P79"/>
  <c r="O79"/>
  <c r="K52"/>
  <c r="P52"/>
  <c r="O52"/>
  <c r="O43"/>
  <c r="P43"/>
  <c r="P70"/>
  <c r="O70"/>
  <c r="P28"/>
  <c r="O28"/>
  <c r="O16"/>
  <c r="P16"/>
  <c r="P85" i="10"/>
  <c r="O85"/>
  <c r="P67"/>
  <c r="O67"/>
  <c r="P40"/>
  <c r="O40"/>
  <c r="P31"/>
  <c r="O31"/>
  <c r="O22"/>
  <c r="P22"/>
  <c r="O49"/>
  <c r="P70" i="9"/>
  <c r="O61"/>
  <c r="P34"/>
  <c r="O34"/>
  <c r="P61"/>
  <c r="O52"/>
  <c r="P52"/>
  <c r="O43"/>
  <c r="P43"/>
  <c r="O25"/>
  <c r="P25"/>
  <c r="O79"/>
  <c r="P79"/>
  <c r="O70"/>
  <c r="P7"/>
  <c r="O7"/>
  <c r="O58" i="14"/>
  <c r="P58"/>
  <c r="P94"/>
  <c r="O94"/>
  <c r="P85"/>
  <c r="O85"/>
  <c r="O40"/>
  <c r="P40"/>
  <c r="P31"/>
  <c r="O31"/>
  <c r="O22"/>
  <c r="P22"/>
  <c r="P13"/>
  <c r="O13"/>
  <c r="P4" i="12"/>
  <c r="O4"/>
  <c r="K84" i="11"/>
  <c r="P34"/>
  <c r="O34"/>
  <c r="O7"/>
  <c r="P7"/>
  <c r="O94" i="10"/>
  <c r="P94"/>
  <c r="P76"/>
  <c r="O76"/>
  <c r="O58"/>
  <c r="P58"/>
  <c r="K29"/>
  <c r="P13"/>
  <c r="O13"/>
  <c r="P4"/>
  <c r="O4"/>
  <c r="O16" i="9"/>
  <c r="P16"/>
  <c r="K38"/>
  <c r="K42"/>
  <c r="K4" i="10"/>
  <c r="K82" i="9"/>
  <c r="S88" i="14"/>
  <c r="S85"/>
  <c r="T88" i="10"/>
  <c r="T85"/>
  <c r="S88"/>
  <c r="S85"/>
  <c r="R88"/>
  <c r="R85"/>
  <c r="T88" i="9"/>
  <c r="T85"/>
  <c r="S88"/>
  <c r="S85"/>
  <c r="R88"/>
  <c r="R85"/>
  <c r="K47"/>
  <c r="K77"/>
  <c r="K76" i="10"/>
  <c r="K14" i="11"/>
  <c r="K18" i="12"/>
  <c r="K68"/>
  <c r="K89"/>
  <c r="K33" i="13"/>
  <c r="K50"/>
  <c r="K19" i="14"/>
  <c r="K62"/>
  <c r="K46" i="9"/>
  <c r="K60" i="10"/>
  <c r="K38" i="12"/>
  <c r="K75"/>
  <c r="K18" i="13"/>
  <c r="K49"/>
  <c r="K25" i="14"/>
  <c r="K83"/>
  <c r="K23" i="9"/>
  <c r="K37"/>
  <c r="K18" i="11"/>
  <c r="K33"/>
  <c r="K4" i="12"/>
  <c r="K58"/>
  <c r="K74"/>
  <c r="K4" i="13"/>
  <c r="K69"/>
  <c r="K45" i="14"/>
  <c r="K22" i="9"/>
  <c r="K67"/>
  <c r="K81" i="10"/>
  <c r="K36" i="11"/>
  <c r="K80"/>
  <c r="K8" i="12"/>
  <c r="K22"/>
  <c r="K43"/>
  <c r="K23" i="13"/>
  <c r="K37"/>
  <c r="K54"/>
  <c r="K76"/>
  <c r="K10" i="14"/>
  <c r="K66"/>
  <c r="K13" i="9"/>
  <c r="K28"/>
  <c r="K21" i="11"/>
  <c r="K51"/>
  <c r="K65"/>
  <c r="K83"/>
  <c r="K28" i="12"/>
  <c r="K64"/>
  <c r="K79"/>
  <c r="K9" i="13"/>
  <c r="K30" i="14"/>
  <c r="K51"/>
  <c r="K88"/>
  <c r="K34" i="10"/>
  <c r="K69" i="11"/>
  <c r="K48" i="12"/>
  <c r="K85"/>
  <c r="K8" i="13"/>
  <c r="K28"/>
  <c r="K42"/>
  <c r="K82"/>
  <c r="K15" i="14"/>
  <c r="K37"/>
  <c r="K50"/>
  <c r="K4" i="9"/>
  <c r="K56"/>
  <c r="K18" i="10"/>
  <c r="K33"/>
  <c r="K87" i="11"/>
  <c r="K13" i="12"/>
  <c r="K34"/>
  <c r="K84"/>
  <c r="K45" i="13"/>
  <c r="K57" i="14"/>
  <c r="K93"/>
  <c r="K55" i="10"/>
  <c r="K29" i="11"/>
  <c r="K33" i="12"/>
  <c r="K53"/>
  <c r="K13" i="13"/>
  <c r="K20" i="14"/>
  <c r="K41"/>
  <c r="K78"/>
  <c r="O55" i="8"/>
  <c r="K50" i="17"/>
  <c r="K77"/>
  <c r="K71"/>
  <c r="K23"/>
  <c r="K62"/>
  <c r="K35"/>
  <c r="K29"/>
  <c r="K14"/>
  <c r="K53"/>
  <c r="K11"/>
  <c r="K5"/>
  <c r="K59"/>
  <c r="K26"/>
  <c r="K80"/>
  <c r="K68"/>
  <c r="K17"/>
  <c r="K74"/>
  <c r="K89"/>
  <c r="K44"/>
  <c r="K8"/>
  <c r="K41"/>
  <c r="K92"/>
  <c r="K83"/>
  <c r="K38"/>
  <c r="K20"/>
  <c r="K56"/>
  <c r="K65"/>
  <c r="K86"/>
  <c r="K47"/>
  <c r="K32"/>
  <c r="K84" i="19"/>
  <c r="K66"/>
  <c r="K60"/>
  <c r="K39"/>
  <c r="K24"/>
  <c r="K90"/>
  <c r="K45"/>
  <c r="K96"/>
  <c r="K36"/>
  <c r="K21"/>
  <c r="K87"/>
  <c r="K69"/>
  <c r="K42"/>
  <c r="K12"/>
  <c r="K93"/>
  <c r="K18"/>
  <c r="K27"/>
  <c r="K57"/>
  <c r="K51"/>
  <c r="K6"/>
  <c r="K30"/>
  <c r="K9"/>
  <c r="K63"/>
  <c r="K78"/>
  <c r="K15"/>
  <c r="K72"/>
  <c r="K33"/>
  <c r="K75"/>
  <c r="K81"/>
  <c r="K48"/>
  <c r="K54"/>
  <c r="K5" i="15"/>
  <c r="K62"/>
  <c r="K32"/>
  <c r="K11"/>
  <c r="K77"/>
  <c r="K56"/>
  <c r="K89"/>
  <c r="K17"/>
  <c r="K29"/>
  <c r="K53"/>
  <c r="K8"/>
  <c r="K86"/>
  <c r="K65"/>
  <c r="K14"/>
  <c r="K80"/>
  <c r="K71"/>
  <c r="K35"/>
  <c r="K26"/>
  <c r="K41"/>
  <c r="K47"/>
  <c r="K20"/>
  <c r="K74"/>
  <c r="K68"/>
  <c r="K83"/>
  <c r="K23"/>
  <c r="K38"/>
  <c r="K44"/>
  <c r="K50"/>
  <c r="K92"/>
  <c r="K59"/>
  <c r="K55" i="16"/>
  <c r="K94"/>
  <c r="K49"/>
  <c r="K43"/>
  <c r="K79"/>
  <c r="K73"/>
  <c r="K67"/>
  <c r="K22"/>
  <c r="K4"/>
  <c r="K31"/>
  <c r="K25"/>
  <c r="K10"/>
  <c r="K40"/>
  <c r="K34"/>
  <c r="K85"/>
  <c r="K52"/>
  <c r="K46"/>
  <c r="K82"/>
  <c r="K37"/>
  <c r="K28"/>
  <c r="K76"/>
  <c r="K88"/>
  <c r="K64"/>
  <c r="K19"/>
  <c r="K13"/>
  <c r="K70"/>
  <c r="K91"/>
  <c r="K61"/>
  <c r="K7"/>
  <c r="K58"/>
  <c r="K16"/>
  <c r="K44" i="10"/>
  <c r="K37" i="11"/>
  <c r="K55"/>
  <c r="K41" i="9"/>
  <c r="K81"/>
  <c r="K28" i="10"/>
  <c r="K70"/>
  <c r="K40" i="11"/>
  <c r="K91"/>
  <c r="K12" i="9"/>
  <c r="K21"/>
  <c r="K27"/>
  <c r="K36"/>
  <c r="K45"/>
  <c r="K50"/>
  <c r="K55"/>
  <c r="K76"/>
  <c r="K85"/>
  <c r="K7" i="10"/>
  <c r="K12"/>
  <c r="K17"/>
  <c r="K32"/>
  <c r="K42"/>
  <c r="K54"/>
  <c r="K59"/>
  <c r="K64"/>
  <c r="K75"/>
  <c r="K85"/>
  <c r="K91"/>
  <c r="K96"/>
  <c r="K17" i="11"/>
  <c r="K32"/>
  <c r="K39"/>
  <c r="K43"/>
  <c r="K50"/>
  <c r="K54"/>
  <c r="K68"/>
  <c r="K72"/>
  <c r="K76"/>
  <c r="K7" i="12"/>
  <c r="K12"/>
  <c r="K17"/>
  <c r="K32"/>
  <c r="K42"/>
  <c r="K52"/>
  <c r="K57"/>
  <c r="K62"/>
  <c r="K67"/>
  <c r="K12" i="13"/>
  <c r="K32"/>
  <c r="K44"/>
  <c r="K53"/>
  <c r="K58"/>
  <c r="K64"/>
  <c r="K74"/>
  <c r="K81"/>
  <c r="K88"/>
  <c r="K9" i="14"/>
  <c r="K14"/>
  <c r="K29"/>
  <c r="K40"/>
  <c r="K49"/>
  <c r="K61"/>
  <c r="K70"/>
  <c r="K87"/>
  <c r="K92"/>
  <c r="K96"/>
  <c r="K87" i="15"/>
  <c r="K66"/>
  <c r="K45"/>
  <c r="K15"/>
  <c r="K93"/>
  <c r="K72"/>
  <c r="K63"/>
  <c r="K12"/>
  <c r="K90"/>
  <c r="K69"/>
  <c r="K48"/>
  <c r="K18"/>
  <c r="K27"/>
  <c r="K60"/>
  <c r="K36"/>
  <c r="K54"/>
  <c r="K78"/>
  <c r="K9"/>
  <c r="K51"/>
  <c r="K81"/>
  <c r="K30"/>
  <c r="K57"/>
  <c r="K84"/>
  <c r="K24"/>
  <c r="K33"/>
  <c r="K42"/>
  <c r="K39"/>
  <c r="K21"/>
  <c r="K75"/>
  <c r="K6"/>
  <c r="K89" i="19"/>
  <c r="K8"/>
  <c r="K29"/>
  <c r="K14"/>
  <c r="K80"/>
  <c r="K35"/>
  <c r="K86"/>
  <c r="K56"/>
  <c r="K41"/>
  <c r="K11"/>
  <c r="K17"/>
  <c r="K83"/>
  <c r="K53"/>
  <c r="K32"/>
  <c r="K65"/>
  <c r="K59"/>
  <c r="K38"/>
  <c r="K68"/>
  <c r="K44"/>
  <c r="K23"/>
  <c r="K47"/>
  <c r="K62"/>
  <c r="K77"/>
  <c r="K26"/>
  <c r="K5"/>
  <c r="K20"/>
  <c r="K92"/>
  <c r="K95"/>
  <c r="K50"/>
  <c r="K71"/>
  <c r="K74"/>
  <c r="K76" i="15"/>
  <c r="K55"/>
  <c r="K67"/>
  <c r="K46"/>
  <c r="K28"/>
  <c r="K22"/>
  <c r="K52"/>
  <c r="K7"/>
  <c r="K73"/>
  <c r="K79"/>
  <c r="K43"/>
  <c r="K25"/>
  <c r="K4"/>
  <c r="K91"/>
  <c r="K70"/>
  <c r="K49"/>
  <c r="K31"/>
  <c r="K61"/>
  <c r="K37"/>
  <c r="K88"/>
  <c r="K19"/>
  <c r="K85"/>
  <c r="K82"/>
  <c r="K64"/>
  <c r="K10"/>
  <c r="K58"/>
  <c r="K40"/>
  <c r="K13"/>
  <c r="K16"/>
  <c r="K34"/>
  <c r="K87" i="9"/>
  <c r="K8" i="10"/>
  <c r="K50"/>
  <c r="K34" i="11"/>
  <c r="K73"/>
  <c r="K8" i="9"/>
  <c r="K32"/>
  <c r="K60"/>
  <c r="K92" i="10"/>
  <c r="K7" i="9"/>
  <c r="K16"/>
  <c r="K26"/>
  <c r="K31"/>
  <c r="K40"/>
  <c r="K54"/>
  <c r="K59"/>
  <c r="K71"/>
  <c r="K80"/>
  <c r="K21" i="10"/>
  <c r="K27"/>
  <c r="K37"/>
  <c r="K48"/>
  <c r="K53"/>
  <c r="K63"/>
  <c r="K74"/>
  <c r="K79"/>
  <c r="K84"/>
  <c r="K6" i="11"/>
  <c r="K20"/>
  <c r="K24"/>
  <c r="K35"/>
  <c r="K46"/>
  <c r="K53"/>
  <c r="K58"/>
  <c r="K61"/>
  <c r="K79"/>
  <c r="K86"/>
  <c r="K90"/>
  <c r="K93"/>
  <c r="K21" i="12"/>
  <c r="K27"/>
  <c r="K37"/>
  <c r="K46"/>
  <c r="K56"/>
  <c r="K72"/>
  <c r="K78"/>
  <c r="K83"/>
  <c r="K88"/>
  <c r="K16" i="13"/>
  <c r="K22"/>
  <c r="K27"/>
  <c r="K36"/>
  <c r="K68"/>
  <c r="K73"/>
  <c r="K80"/>
  <c r="K93"/>
  <c r="K8" i="14"/>
  <c r="K18"/>
  <c r="K34"/>
  <c r="K39"/>
  <c r="K44"/>
  <c r="K54"/>
  <c r="K60"/>
  <c r="K65"/>
  <c r="K75"/>
  <c r="K82"/>
  <c r="K91"/>
  <c r="K43" i="19"/>
  <c r="K94"/>
  <c r="K55"/>
  <c r="K19"/>
  <c r="K73"/>
  <c r="K25"/>
  <c r="K91"/>
  <c r="K52"/>
  <c r="K31"/>
  <c r="K22"/>
  <c r="K28"/>
  <c r="K7"/>
  <c r="K76"/>
  <c r="K46"/>
  <c r="K40"/>
  <c r="K34"/>
  <c r="K58"/>
  <c r="K37"/>
  <c r="K61"/>
  <c r="K16"/>
  <c r="K79"/>
  <c r="K49"/>
  <c r="K88"/>
  <c r="K67"/>
  <c r="K70"/>
  <c r="K13"/>
  <c r="K64"/>
  <c r="K82"/>
  <c r="K10"/>
  <c r="K4"/>
  <c r="K85"/>
  <c r="K86" i="9"/>
  <c r="K43" i="10"/>
  <c r="K6" i="9"/>
  <c r="K11"/>
  <c r="K20"/>
  <c r="K25"/>
  <c r="K30"/>
  <c r="K35"/>
  <c r="K44"/>
  <c r="K49"/>
  <c r="K58"/>
  <c r="K63"/>
  <c r="K70"/>
  <c r="K75"/>
  <c r="K84"/>
  <c r="K6" i="10"/>
  <c r="K11"/>
  <c r="K16"/>
  <c r="K26"/>
  <c r="K31"/>
  <c r="K36"/>
  <c r="K41"/>
  <c r="K58"/>
  <c r="K68"/>
  <c r="K73"/>
  <c r="K5" i="11"/>
  <c r="K10"/>
  <c r="K13"/>
  <c r="K28"/>
  <c r="K38"/>
  <c r="K42"/>
  <c r="K57"/>
  <c r="K60"/>
  <c r="K64"/>
  <c r="K75"/>
  <c r="K6" i="12"/>
  <c r="K11"/>
  <c r="K16"/>
  <c r="K26"/>
  <c r="K31"/>
  <c r="K36"/>
  <c r="K41"/>
  <c r="K51"/>
  <c r="K61"/>
  <c r="K66"/>
  <c r="K77"/>
  <c r="K87"/>
  <c r="K92"/>
  <c r="K6" i="13"/>
  <c r="K11"/>
  <c r="K15"/>
  <c r="K40"/>
  <c r="K47"/>
  <c r="K52"/>
  <c r="K57"/>
  <c r="K7" i="14"/>
  <c r="K13"/>
  <c r="K22"/>
  <c r="K28"/>
  <c r="K33"/>
  <c r="K43"/>
  <c r="K48"/>
  <c r="K53"/>
  <c r="K69"/>
  <c r="K74"/>
  <c r="K81"/>
  <c r="K86"/>
  <c r="K88" i="17"/>
  <c r="K76"/>
  <c r="K37"/>
  <c r="K61"/>
  <c r="K28"/>
  <c r="K13"/>
  <c r="K67"/>
  <c r="K52"/>
  <c r="K19"/>
  <c r="K91"/>
  <c r="K25"/>
  <c r="K64"/>
  <c r="K49"/>
  <c r="K16"/>
  <c r="K34"/>
  <c r="K55"/>
  <c r="K82"/>
  <c r="K7"/>
  <c r="K31"/>
  <c r="K58"/>
  <c r="K40"/>
  <c r="K85"/>
  <c r="K4"/>
  <c r="K22"/>
  <c r="K73"/>
  <c r="K10"/>
  <c r="K70"/>
  <c r="K43"/>
  <c r="K46"/>
  <c r="K79"/>
  <c r="K88" i="11"/>
  <c r="K17" i="9"/>
  <c r="K51"/>
  <c r="K38" i="10"/>
  <c r="K10" i="9"/>
  <c r="K15"/>
  <c r="K34"/>
  <c r="K39"/>
  <c r="K53"/>
  <c r="K62"/>
  <c r="K74"/>
  <c r="K79"/>
  <c r="K15" i="10"/>
  <c r="K20"/>
  <c r="K52"/>
  <c r="K57"/>
  <c r="K62"/>
  <c r="K67"/>
  <c r="K78"/>
  <c r="K83"/>
  <c r="K94"/>
  <c r="K9" i="11"/>
  <c r="K12"/>
  <c r="K16"/>
  <c r="K31"/>
  <c r="K45"/>
  <c r="K49"/>
  <c r="K56"/>
  <c r="K63"/>
  <c r="K67"/>
  <c r="K74"/>
  <c r="K78"/>
  <c r="K89"/>
  <c r="K92"/>
  <c r="K5" i="12"/>
  <c r="K15"/>
  <c r="K20"/>
  <c r="K25"/>
  <c r="K45"/>
  <c r="K50"/>
  <c r="K55"/>
  <c r="K60"/>
  <c r="K82"/>
  <c r="K91"/>
  <c r="K21" i="13"/>
  <c r="K26"/>
  <c r="K30"/>
  <c r="K35"/>
  <c r="K39"/>
  <c r="K56"/>
  <c r="K61"/>
  <c r="K67"/>
  <c r="K71"/>
  <c r="K85"/>
  <c r="K92"/>
  <c r="K6" i="14"/>
  <c r="K12"/>
  <c r="K17"/>
  <c r="K32"/>
  <c r="K38"/>
  <c r="K59"/>
  <c r="K64"/>
  <c r="K73"/>
  <c r="K80"/>
  <c r="K90"/>
  <c r="K10" i="18"/>
  <c r="K25"/>
  <c r="K28"/>
  <c r="K13"/>
  <c r="K19"/>
  <c r="K91"/>
  <c r="K94"/>
  <c r="K43"/>
  <c r="K55"/>
  <c r="K85"/>
  <c r="K58"/>
  <c r="K73"/>
  <c r="K34"/>
  <c r="K4"/>
  <c r="K16"/>
  <c r="K49"/>
  <c r="K22"/>
  <c r="K31"/>
  <c r="K88"/>
  <c r="K64"/>
  <c r="K76"/>
  <c r="K40"/>
  <c r="K52"/>
  <c r="K61"/>
  <c r="K37"/>
  <c r="K70"/>
  <c r="K7"/>
  <c r="K82"/>
  <c r="K67"/>
  <c r="K46"/>
  <c r="K79"/>
  <c r="K77" i="16"/>
  <c r="K89"/>
  <c r="K32"/>
  <c r="K56"/>
  <c r="K8"/>
  <c r="K62"/>
  <c r="K86"/>
  <c r="K29"/>
  <c r="K17"/>
  <c r="K41"/>
  <c r="K35"/>
  <c r="K59"/>
  <c r="K5"/>
  <c r="K65"/>
  <c r="K47"/>
  <c r="K23"/>
  <c r="K95"/>
  <c r="K50"/>
  <c r="K71"/>
  <c r="K44"/>
  <c r="K26"/>
  <c r="K53"/>
  <c r="K80"/>
  <c r="K14"/>
  <c r="K20"/>
  <c r="K74"/>
  <c r="K38"/>
  <c r="K83"/>
  <c r="K11"/>
  <c r="K92"/>
  <c r="K68"/>
  <c r="K63" i="18"/>
  <c r="K51"/>
  <c r="K69"/>
  <c r="K66"/>
  <c r="K27"/>
  <c r="K9"/>
  <c r="K36"/>
  <c r="K75"/>
  <c r="K45"/>
  <c r="K48"/>
  <c r="K42"/>
  <c r="K6"/>
  <c r="K60"/>
  <c r="K81"/>
  <c r="K30"/>
  <c r="K18"/>
  <c r="K15"/>
  <c r="K12"/>
  <c r="K84"/>
  <c r="K24"/>
  <c r="K96"/>
  <c r="K33"/>
  <c r="K87"/>
  <c r="K39"/>
  <c r="K93"/>
  <c r="K54"/>
  <c r="K90"/>
  <c r="K21"/>
  <c r="K57"/>
  <c r="K78"/>
  <c r="K72"/>
  <c r="K5" i="9"/>
  <c r="K14"/>
  <c r="K19"/>
  <c r="K24"/>
  <c r="K29"/>
  <c r="K43"/>
  <c r="K48"/>
  <c r="K57"/>
  <c r="K78"/>
  <c r="K83"/>
  <c r="K10" i="10"/>
  <c r="K19"/>
  <c r="K25"/>
  <c r="K30"/>
  <c r="K35"/>
  <c r="K40"/>
  <c r="K56"/>
  <c r="K72"/>
  <c r="K77"/>
  <c r="K88"/>
  <c r="K8" i="11"/>
  <c r="K15"/>
  <c r="K19"/>
  <c r="K27"/>
  <c r="K41"/>
  <c r="K59"/>
  <c r="K70"/>
  <c r="K77"/>
  <c r="K82"/>
  <c r="K85"/>
  <c r="K10" i="12"/>
  <c r="K19"/>
  <c r="K30"/>
  <c r="K35"/>
  <c r="K40"/>
  <c r="K49"/>
  <c r="K65"/>
  <c r="K70"/>
  <c r="K81"/>
  <c r="K86"/>
  <c r="K5" i="13"/>
  <c r="K10"/>
  <c r="K14"/>
  <c r="K25"/>
  <c r="K46"/>
  <c r="K51"/>
  <c r="K60"/>
  <c r="K5" i="14"/>
  <c r="K21"/>
  <c r="K27"/>
  <c r="K42"/>
  <c r="K52"/>
  <c r="K63"/>
  <c r="K68"/>
  <c r="K85"/>
  <c r="K94"/>
  <c r="K60" i="16"/>
  <c r="K84"/>
  <c r="K66"/>
  <c r="K21"/>
  <c r="K90"/>
  <c r="K63"/>
  <c r="K87"/>
  <c r="K69"/>
  <c r="K93"/>
  <c r="K48"/>
  <c r="K42"/>
  <c r="K36"/>
  <c r="K75"/>
  <c r="K9"/>
  <c r="K39"/>
  <c r="K6"/>
  <c r="K81"/>
  <c r="K30"/>
  <c r="K78"/>
  <c r="K72"/>
  <c r="K45"/>
  <c r="K27"/>
  <c r="K54"/>
  <c r="K57"/>
  <c r="K33"/>
  <c r="K12"/>
  <c r="K18"/>
  <c r="K24"/>
  <c r="K51"/>
  <c r="K96"/>
  <c r="K15"/>
  <c r="K93" i="17"/>
  <c r="K81"/>
  <c r="K54"/>
  <c r="K12"/>
  <c r="K45"/>
  <c r="K66"/>
  <c r="K18"/>
  <c r="K90"/>
  <c r="K9"/>
  <c r="K78"/>
  <c r="K57"/>
  <c r="K36"/>
  <c r="K30"/>
  <c r="K69"/>
  <c r="K21"/>
  <c r="K42"/>
  <c r="K75"/>
  <c r="K63"/>
  <c r="K72"/>
  <c r="K6"/>
  <c r="K39"/>
  <c r="K48"/>
  <c r="K24"/>
  <c r="K84"/>
  <c r="K33"/>
  <c r="K27"/>
  <c r="K15"/>
  <c r="K51"/>
  <c r="K60"/>
  <c r="K87"/>
  <c r="K29" i="18"/>
  <c r="K77"/>
  <c r="K59"/>
  <c r="K53"/>
  <c r="K5"/>
  <c r="K62"/>
  <c r="K14"/>
  <c r="K68"/>
  <c r="K8"/>
  <c r="K23"/>
  <c r="K47"/>
  <c r="K44"/>
  <c r="K83"/>
  <c r="K38"/>
  <c r="K71"/>
  <c r="K32"/>
  <c r="K74"/>
  <c r="K11"/>
  <c r="K26"/>
  <c r="K56"/>
  <c r="K80"/>
  <c r="K86"/>
  <c r="K20"/>
  <c r="K89"/>
  <c r="K35"/>
  <c r="K65"/>
  <c r="K50"/>
  <c r="K41"/>
  <c r="K17"/>
  <c r="K95"/>
  <c r="K92"/>
  <c r="K65" i="10"/>
  <c r="K4" i="11"/>
  <c r="K72" i="9"/>
  <c r="K13" i="10"/>
  <c r="K49"/>
  <c r="K80"/>
  <c r="K7" i="11"/>
  <c r="K25"/>
  <c r="K9" i="9"/>
  <c r="K18"/>
  <c r="K33"/>
  <c r="K52"/>
  <c r="K61"/>
  <c r="K73"/>
  <c r="K9" i="10"/>
  <c r="K14"/>
  <c r="K39"/>
  <c r="K51"/>
  <c r="K61"/>
  <c r="K66"/>
  <c r="K82"/>
  <c r="K87"/>
  <c r="K11" i="11"/>
  <c r="K22"/>
  <c r="K26"/>
  <c r="K30"/>
  <c r="K44"/>
  <c r="K48"/>
  <c r="K66"/>
  <c r="K81"/>
  <c r="K9" i="12"/>
  <c r="K14"/>
  <c r="K29"/>
  <c r="K39"/>
  <c r="K44"/>
  <c r="K54"/>
  <c r="K59"/>
  <c r="K69"/>
  <c r="K90"/>
  <c r="K29" i="13"/>
  <c r="K34"/>
  <c r="K43"/>
  <c r="K77"/>
  <c r="K84"/>
  <c r="K4" i="14"/>
  <c r="K11"/>
  <c r="K16"/>
  <c r="K26"/>
  <c r="K31"/>
  <c r="K46"/>
  <c r="K58"/>
  <c r="K72"/>
  <c r="K79"/>
  <c r="K77"/>
  <c r="K76"/>
  <c r="K56"/>
  <c r="K55"/>
  <c r="R85"/>
  <c r="K36"/>
  <c r="M97"/>
  <c r="K35"/>
  <c r="K91" i="13"/>
  <c r="K90"/>
  <c r="K86"/>
  <c r="K87"/>
  <c r="K83"/>
  <c r="K78"/>
  <c r="K75"/>
  <c r="S88"/>
  <c r="K62"/>
  <c r="K63"/>
  <c r="K59"/>
  <c r="K20"/>
  <c r="K19"/>
  <c r="K94" i="12"/>
  <c r="K93"/>
  <c r="N97"/>
  <c r="K73"/>
  <c r="K63"/>
  <c r="R85"/>
  <c r="K90" i="10"/>
  <c r="K86"/>
  <c r="K89"/>
  <c r="K69"/>
  <c r="N97"/>
  <c r="K46"/>
  <c r="K45"/>
  <c r="K22"/>
  <c r="K5"/>
  <c r="K69" i="9"/>
  <c r="K68"/>
  <c r="K65"/>
  <c r="K66"/>
  <c r="K64"/>
  <c r="K11" i="8"/>
  <c r="K8"/>
  <c r="K6"/>
  <c r="K10"/>
  <c r="K24" i="14"/>
  <c r="K24" i="12"/>
  <c r="K24" i="10"/>
  <c r="K86" i="8"/>
  <c r="K54"/>
  <c r="K70"/>
  <c r="K69"/>
  <c r="K64"/>
  <c r="K41"/>
  <c r="K33"/>
  <c r="K30"/>
  <c r="K23" i="14"/>
  <c r="K47"/>
  <c r="K71"/>
  <c r="K95"/>
  <c r="T85"/>
  <c r="K7" i="13"/>
  <c r="K17"/>
  <c r="K24"/>
  <c r="K31"/>
  <c r="K41"/>
  <c r="K48"/>
  <c r="K55"/>
  <c r="K65"/>
  <c r="K72"/>
  <c r="K79"/>
  <c r="K89"/>
  <c r="K23" i="12"/>
  <c r="K47"/>
  <c r="K71"/>
  <c r="K95"/>
  <c r="K23" i="11"/>
  <c r="K47"/>
  <c r="K71"/>
  <c r="N97"/>
  <c r="K23" i="10"/>
  <c r="K47"/>
  <c r="K71"/>
  <c r="K95"/>
  <c r="K63" i="8"/>
  <c r="K20"/>
  <c r="K44"/>
  <c r="K27"/>
  <c r="K67"/>
  <c r="K91"/>
  <c r="K21"/>
  <c r="K29"/>
  <c r="K45"/>
  <c r="K53"/>
  <c r="K85"/>
  <c r="K93"/>
  <c r="K74"/>
  <c r="K65"/>
  <c r="K89"/>
  <c r="K48"/>
  <c r="K88"/>
  <c r="K28"/>
  <c r="K52"/>
  <c r="K68"/>
  <c r="K92"/>
  <c r="K51"/>
  <c r="K66"/>
  <c r="K90"/>
  <c r="K25"/>
  <c r="K24"/>
  <c r="K32"/>
  <c r="K40"/>
  <c r="K23"/>
  <c r="K31"/>
  <c r="K87"/>
  <c r="K83"/>
  <c r="P55"/>
  <c r="K12"/>
  <c r="K84"/>
  <c r="K19"/>
  <c r="K43"/>
  <c r="K75"/>
  <c r="K26"/>
  <c r="K50"/>
  <c r="K49"/>
  <c r="K73"/>
  <c r="K82"/>
  <c r="K72"/>
  <c r="K47"/>
  <c r="K71"/>
  <c r="T93" i="18"/>
  <c r="S93"/>
  <c r="T92"/>
  <c r="S92"/>
  <c r="T93" i="17"/>
  <c r="S93"/>
  <c r="T92"/>
  <c r="S92"/>
  <c r="T93" i="16"/>
  <c r="S93"/>
  <c r="T92"/>
  <c r="S92"/>
  <c r="T93" i="15"/>
  <c r="S93"/>
  <c r="T92"/>
  <c r="S92"/>
  <c r="T93" i="19"/>
  <c r="S93"/>
  <c r="T92"/>
  <c r="S92"/>
  <c r="T93" i="14"/>
  <c r="S93"/>
  <c r="T92"/>
  <c r="S92"/>
  <c r="T93" i="13"/>
  <c r="S93"/>
  <c r="T92"/>
  <c r="S92"/>
  <c r="T93" i="12"/>
  <c r="S93"/>
  <c r="T92"/>
  <c r="S92"/>
  <c r="T93" i="11"/>
  <c r="S93"/>
  <c r="T92"/>
  <c r="S92"/>
  <c r="T93" i="10"/>
  <c r="S93"/>
  <c r="T92"/>
  <c r="S92"/>
  <c r="T93" i="9"/>
  <c r="S93"/>
  <c r="T92"/>
  <c r="S92"/>
  <c r="P3" i="8"/>
  <c r="O3"/>
  <c r="T85" l="1"/>
  <c r="U88" i="9"/>
  <c r="V88"/>
  <c r="U85"/>
  <c r="V85"/>
  <c r="R88" i="14"/>
  <c r="V85"/>
  <c r="V88"/>
  <c r="T88"/>
  <c r="R85" i="13"/>
  <c r="N97"/>
  <c r="R88"/>
  <c r="S85"/>
  <c r="T88"/>
  <c r="T85"/>
  <c r="L97" i="11"/>
  <c r="T88"/>
  <c r="R88"/>
  <c r="T85"/>
  <c r="P97"/>
  <c r="R85"/>
  <c r="S88"/>
  <c r="S85"/>
  <c r="M97"/>
  <c r="M97" i="12"/>
  <c r="S88"/>
  <c r="S85"/>
  <c r="T88"/>
  <c r="T85"/>
  <c r="R88"/>
  <c r="V85" i="10"/>
  <c r="V88"/>
  <c r="U85"/>
  <c r="U88"/>
  <c r="T88" i="8"/>
  <c r="S88"/>
  <c r="S85"/>
  <c r="R88"/>
  <c r="R85"/>
  <c r="N97" i="14"/>
  <c r="L97"/>
  <c r="U88"/>
  <c r="P97"/>
  <c r="M97" i="13"/>
  <c r="V85"/>
  <c r="L97"/>
  <c r="V85" i="12"/>
  <c r="L97"/>
  <c r="U88"/>
  <c r="M97" i="10"/>
  <c r="L97"/>
  <c r="N97" i="9"/>
  <c r="M97"/>
  <c r="L97"/>
  <c r="U85" i="13"/>
  <c r="O97" i="11"/>
  <c r="P97" i="10"/>
  <c r="N97" i="8"/>
  <c r="L97"/>
  <c r="M97"/>
  <c r="Q105" i="18"/>
  <c r="Q104"/>
  <c r="Q105" i="17"/>
  <c r="Q104"/>
  <c r="Q105" i="16"/>
  <c r="Q104"/>
  <c r="Q105" i="15"/>
  <c r="Q104"/>
  <c r="Q105" i="19"/>
  <c r="Q104"/>
  <c r="Q105" i="14"/>
  <c r="Q104"/>
  <c r="Q105" i="13"/>
  <c r="Q104"/>
  <c r="Q105" i="12"/>
  <c r="Q104"/>
  <c r="Q105" i="11"/>
  <c r="Q104"/>
  <c r="Q105" i="10"/>
  <c r="Q104"/>
  <c r="Q105" i="9"/>
  <c r="Q104"/>
  <c r="AE4" i="18"/>
  <c r="AE3"/>
  <c r="AE1"/>
  <c r="AE4" i="17"/>
  <c r="AE3"/>
  <c r="AE1"/>
  <c r="AE4" i="16"/>
  <c r="AE3"/>
  <c r="AE1"/>
  <c r="AE4" i="15"/>
  <c r="AE3"/>
  <c r="AE1"/>
  <c r="AE4" i="19"/>
  <c r="AE3"/>
  <c r="AE1"/>
  <c r="AE4" i="14"/>
  <c r="AE3"/>
  <c r="AE1"/>
  <c r="AE4" i="13"/>
  <c r="AE3"/>
  <c r="AE1"/>
  <c r="AE4" i="12"/>
  <c r="AE3"/>
  <c r="AE1"/>
  <c r="AE4" i="11"/>
  <c r="AE3"/>
  <c r="AE1"/>
  <c r="AE4" i="10"/>
  <c r="AE3"/>
  <c r="AE1"/>
  <c r="AE4" i="9"/>
  <c r="AE3"/>
  <c r="AE1"/>
  <c r="K96" i="8"/>
  <c r="K95"/>
  <c r="K94"/>
  <c r="K81"/>
  <c r="K80"/>
  <c r="K77"/>
  <c r="K76"/>
  <c r="K59"/>
  <c r="K58"/>
  <c r="K57"/>
  <c r="K39"/>
  <c r="K37"/>
  <c r="K36"/>
  <c r="K34"/>
  <c r="K17"/>
  <c r="K16"/>
  <c r="K15"/>
  <c r="U85" i="14" l="1"/>
  <c r="V88" i="13"/>
  <c r="U88"/>
  <c r="V88" i="12"/>
  <c r="V88" i="11"/>
  <c r="V85"/>
  <c r="U88"/>
  <c r="U85"/>
  <c r="U85" i="12"/>
  <c r="U88" i="8"/>
  <c r="U85"/>
  <c r="V88"/>
  <c r="V85"/>
  <c r="O97" i="14"/>
  <c r="O97" i="13"/>
  <c r="P97"/>
  <c r="P97" i="12"/>
  <c r="O97"/>
  <c r="O97" i="10"/>
  <c r="O97" i="9"/>
  <c r="P97"/>
  <c r="P97" i="8"/>
  <c r="O97"/>
  <c r="K38"/>
  <c r="K60"/>
  <c r="K35"/>
  <c r="K18"/>
  <c r="K56"/>
  <c r="K79"/>
  <c r="K55"/>
  <c r="K78"/>
  <c r="K14"/>
  <c r="K13"/>
  <c r="R95"/>
  <c r="AE5"/>
  <c r="AE2"/>
  <c r="Q2" i="19"/>
  <c r="Q2" i="14"/>
  <c r="P2"/>
  <c r="V80" s="1"/>
  <c r="V84" s="1"/>
  <c r="V87" s="1"/>
  <c r="O2"/>
  <c r="U80" s="1"/>
  <c r="U84" s="1"/>
  <c r="U87" s="1"/>
  <c r="N2"/>
  <c r="T80" s="1"/>
  <c r="T84" s="1"/>
  <c r="T87" s="1"/>
  <c r="M2"/>
  <c r="S80" s="1"/>
  <c r="S84" s="1"/>
  <c r="S87" s="1"/>
  <c r="L2"/>
  <c r="R80" s="1"/>
  <c r="R84" s="1"/>
  <c r="R87" s="1"/>
  <c r="V82" i="9"/>
  <c r="U82"/>
  <c r="V80" i="8"/>
  <c r="U80"/>
  <c r="T80"/>
  <c r="S80"/>
  <c r="R80"/>
  <c r="Q2" i="9" l="1"/>
  <c r="P2"/>
  <c r="V80" s="1"/>
  <c r="V84" s="1"/>
  <c r="V87" s="1"/>
  <c r="O2"/>
  <c r="U80" s="1"/>
  <c r="U84" s="1"/>
  <c r="U87" s="1"/>
  <c r="N2"/>
  <c r="M2"/>
  <c r="L2"/>
  <c r="Q1"/>
  <c r="AD38" s="1"/>
  <c r="L1"/>
  <c r="Q2" i="10"/>
  <c r="P2"/>
  <c r="V80" s="1"/>
  <c r="V84" s="1"/>
  <c r="V87" s="1"/>
  <c r="O2"/>
  <c r="U80" s="1"/>
  <c r="U84" s="1"/>
  <c r="U87" s="1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1"/>
  <c r="P2"/>
  <c r="V80" s="1"/>
  <c r="V84" s="1"/>
  <c r="V87" s="1"/>
  <c r="O2"/>
  <c r="U80" s="1"/>
  <c r="U84" s="1"/>
  <c r="U87" s="1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2"/>
  <c r="P2"/>
  <c r="V80" s="1"/>
  <c r="V84" s="1"/>
  <c r="V87" s="1"/>
  <c r="O2"/>
  <c r="U80" s="1"/>
  <c r="U84" s="1"/>
  <c r="U87" s="1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3"/>
  <c r="P2"/>
  <c r="V80" s="1"/>
  <c r="V84" s="1"/>
  <c r="V87" s="1"/>
  <c r="O2"/>
  <c r="U80" s="1"/>
  <c r="U84" s="1"/>
  <c r="U87" s="1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P100" i="8"/>
  <c r="O100"/>
  <c r="P100" i="15" l="1"/>
  <c r="P100" i="14"/>
  <c r="P100" i="12"/>
  <c r="P100" i="18"/>
  <c r="P100" i="11"/>
  <c r="P100" i="9"/>
  <c r="P100" i="17"/>
  <c r="P100" i="10"/>
  <c r="P100" i="13"/>
  <c r="P100" i="16"/>
  <c r="P100" i="19"/>
  <c r="O100" i="18"/>
  <c r="O100" i="11"/>
  <c r="O100" i="14"/>
  <c r="O100" i="16"/>
  <c r="O100" i="9"/>
  <c r="O100" i="12"/>
  <c r="O100" i="19"/>
  <c r="O100" i="15"/>
  <c r="O100" i="13"/>
  <c r="O100" i="17"/>
  <c r="O100" i="10"/>
  <c r="R80" i="9"/>
  <c r="R84" s="1"/>
  <c r="T80"/>
  <c r="T84" s="1"/>
  <c r="T87" s="1"/>
  <c r="S80"/>
  <c r="S84" s="1"/>
  <c r="R87" l="1"/>
  <c r="S87"/>
  <c r="T97" i="17"/>
  <c r="S101" i="18"/>
  <c r="S100"/>
  <c r="S101" i="17"/>
  <c r="S100"/>
  <c r="S101" i="16"/>
  <c r="S100"/>
  <c r="S101" i="15"/>
  <c r="S100"/>
  <c r="S101" i="19"/>
  <c r="S100"/>
  <c r="S101" i="14"/>
  <c r="S100"/>
  <c r="S101" i="13"/>
  <c r="S100"/>
  <c r="S101" i="12"/>
  <c r="S100"/>
  <c r="S101" i="11"/>
  <c r="S100"/>
  <c r="S101" i="10"/>
  <c r="S100"/>
  <c r="S101" i="9"/>
  <c r="S100"/>
  <c r="S101" i="8"/>
  <c r="N3" i="10" l="1"/>
  <c r="R95" s="1"/>
  <c r="M3"/>
  <c r="L3"/>
  <c r="U82" i="8"/>
  <c r="S100"/>
  <c r="R93"/>
  <c r="R92"/>
  <c r="R84"/>
  <c r="V84"/>
  <c r="V87" s="1"/>
  <c r="U84"/>
  <c r="U87" s="1"/>
  <c r="T84"/>
  <c r="T87" s="1"/>
  <c r="S84"/>
  <c r="P2" i="19"/>
  <c r="V80" s="1"/>
  <c r="V84" s="1"/>
  <c r="V87" s="1"/>
  <c r="Q2" i="18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7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6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2" i="15"/>
  <c r="N2"/>
  <c r="T80" s="1"/>
  <c r="T84" s="1"/>
  <c r="T87" s="1"/>
  <c r="M2"/>
  <c r="S80" s="1"/>
  <c r="S84" s="1"/>
  <c r="S87" s="1"/>
  <c r="L2"/>
  <c r="R80" s="1"/>
  <c r="R84" s="1"/>
  <c r="R87" s="1"/>
  <c r="Q1"/>
  <c r="AD38" s="1"/>
  <c r="L1"/>
  <c r="N2" i="19"/>
  <c r="T80" s="1"/>
  <c r="T84" s="1"/>
  <c r="T87" s="1"/>
  <c r="M2"/>
  <c r="S80" s="1"/>
  <c r="S84" s="1"/>
  <c r="S87" s="1"/>
  <c r="L2"/>
  <c r="R80" s="1"/>
  <c r="R84" s="1"/>
  <c r="R87" s="1"/>
  <c r="Q1"/>
  <c r="AD38" s="1"/>
  <c r="L1"/>
  <c r="Q1" i="14"/>
  <c r="AD38" s="1"/>
  <c r="L1"/>
  <c r="B2" i="18"/>
  <c r="B2" i="17"/>
  <c r="B2" i="16"/>
  <c r="B2" i="15"/>
  <c r="B2" i="19"/>
  <c r="B2" i="14"/>
  <c r="B2" i="13"/>
  <c r="B2" i="12"/>
  <c r="B2" i="11"/>
  <c r="B2" i="10"/>
  <c r="AC38" i="13"/>
  <c r="AB38"/>
  <c r="AA38"/>
  <c r="Z38"/>
  <c r="Y38"/>
  <c r="X38"/>
  <c r="W38"/>
  <c r="V38"/>
  <c r="U38"/>
  <c r="T38"/>
  <c r="S38"/>
  <c r="R38"/>
  <c r="AC38" i="18"/>
  <c r="AB38"/>
  <c r="AA38"/>
  <c r="Z38"/>
  <c r="Y38"/>
  <c r="X38"/>
  <c r="W38"/>
  <c r="V38"/>
  <c r="U38"/>
  <c r="T38"/>
  <c r="S38"/>
  <c r="R38"/>
  <c r="AC38" i="17"/>
  <c r="AB38"/>
  <c r="AA38"/>
  <c r="Z38"/>
  <c r="Y38"/>
  <c r="X38"/>
  <c r="W38"/>
  <c r="V38"/>
  <c r="U38"/>
  <c r="T38"/>
  <c r="S38"/>
  <c r="R38"/>
  <c r="AC38" i="16"/>
  <c r="AB38"/>
  <c r="AA38"/>
  <c r="Z38"/>
  <c r="Y38"/>
  <c r="X38"/>
  <c r="W38"/>
  <c r="V38"/>
  <c r="U38"/>
  <c r="T38"/>
  <c r="S38"/>
  <c r="R38"/>
  <c r="AC38" i="15"/>
  <c r="AB38"/>
  <c r="AA38"/>
  <c r="Z38"/>
  <c r="Y38"/>
  <c r="X38"/>
  <c r="W38"/>
  <c r="V38"/>
  <c r="U38"/>
  <c r="T38"/>
  <c r="S38"/>
  <c r="R38"/>
  <c r="AC38" i="19"/>
  <c r="AB38"/>
  <c r="AA38"/>
  <c r="Z38"/>
  <c r="Y38"/>
  <c r="X38"/>
  <c r="W38"/>
  <c r="V38"/>
  <c r="U38"/>
  <c r="T38"/>
  <c r="S38"/>
  <c r="R38"/>
  <c r="AC38" i="14"/>
  <c r="AB38"/>
  <c r="AA38"/>
  <c r="Z38"/>
  <c r="Y38"/>
  <c r="X38"/>
  <c r="W38"/>
  <c r="V38"/>
  <c r="U38"/>
  <c r="T38"/>
  <c r="S38"/>
  <c r="R38"/>
  <c r="AC38" i="12"/>
  <c r="AB38"/>
  <c r="AA38"/>
  <c r="Z38"/>
  <c r="Y38"/>
  <c r="X38"/>
  <c r="W38"/>
  <c r="V38"/>
  <c r="U38"/>
  <c r="T38"/>
  <c r="S38"/>
  <c r="R38"/>
  <c r="AC38" i="11"/>
  <c r="AB38"/>
  <c r="AA38"/>
  <c r="Z38"/>
  <c r="Y38"/>
  <c r="X38"/>
  <c r="W38"/>
  <c r="V38"/>
  <c r="U38"/>
  <c r="T38"/>
  <c r="S38"/>
  <c r="R38"/>
  <c r="AC38" i="10"/>
  <c r="AB38"/>
  <c r="AA38"/>
  <c r="Z38"/>
  <c r="Y38"/>
  <c r="X38"/>
  <c r="W38"/>
  <c r="V38"/>
  <c r="U38"/>
  <c r="T38"/>
  <c r="S38"/>
  <c r="R38"/>
  <c r="AC38" i="9"/>
  <c r="AB38"/>
  <c r="AA38"/>
  <c r="Z38"/>
  <c r="Y38"/>
  <c r="X38"/>
  <c r="W38"/>
  <c r="V38"/>
  <c r="U38"/>
  <c r="T38"/>
  <c r="S38"/>
  <c r="R38"/>
  <c r="AD38" i="8"/>
  <c r="AC38"/>
  <c r="AB38"/>
  <c r="AA38"/>
  <c r="Z38"/>
  <c r="Y38"/>
  <c r="X38"/>
  <c r="W38"/>
  <c r="V38"/>
  <c r="U38"/>
  <c r="T38"/>
  <c r="S38"/>
  <c r="R38"/>
  <c r="A1" i="18"/>
  <c r="A1" i="17"/>
  <c r="A1" i="16"/>
  <c r="A1" i="15"/>
  <c r="A1" i="19"/>
  <c r="A1" i="14"/>
  <c r="A1" i="13"/>
  <c r="A1" i="12"/>
  <c r="A1" i="11"/>
  <c r="A1" i="10"/>
  <c r="A1" i="9"/>
  <c r="B2"/>
  <c r="Q3" i="19" l="1"/>
  <c r="Q100"/>
  <c r="Q100" i="14"/>
  <c r="Q3"/>
  <c r="Q100" i="13"/>
  <c r="Q3"/>
  <c r="Q3" i="9"/>
  <c r="Q100"/>
  <c r="Q100" i="12"/>
  <c r="Q3"/>
  <c r="Q3" i="11"/>
  <c r="Q100"/>
  <c r="Q100" i="18"/>
  <c r="Q3"/>
  <c r="Q3" i="10"/>
  <c r="Q100"/>
  <c r="Q3" i="17"/>
  <c r="Q100"/>
  <c r="Q3" i="16"/>
  <c r="Q100"/>
  <c r="Q3" i="15"/>
  <c r="Q100"/>
  <c r="N3" i="18"/>
  <c r="R95" s="1"/>
  <c r="M3"/>
  <c r="R93" s="1"/>
  <c r="L3"/>
  <c r="R92" s="1"/>
  <c r="N3" i="17"/>
  <c r="R95" s="1"/>
  <c r="M3"/>
  <c r="R93" s="1"/>
  <c r="L3"/>
  <c r="R92" s="1"/>
  <c r="L3" i="16"/>
  <c r="R92" s="1"/>
  <c r="M3"/>
  <c r="R93" s="1"/>
  <c r="N3"/>
  <c r="R95" s="1"/>
  <c r="AE5" i="9"/>
  <c r="AE2"/>
  <c r="L3"/>
  <c r="AE5" i="11"/>
  <c r="AE2"/>
  <c r="AE5" i="18"/>
  <c r="AE2"/>
  <c r="AE6"/>
  <c r="AE2" i="10"/>
  <c r="AE5"/>
  <c r="AE2" i="17"/>
  <c r="AE5"/>
  <c r="AE2" i="12"/>
  <c r="AE5"/>
  <c r="AE2" i="16"/>
  <c r="AE5"/>
  <c r="AE5" i="19"/>
  <c r="AE2"/>
  <c r="AE2" i="15"/>
  <c r="AE5"/>
  <c r="AE2" i="14"/>
  <c r="AE5"/>
  <c r="AE5" i="13"/>
  <c r="AE2"/>
  <c r="O3" i="10"/>
  <c r="P3"/>
  <c r="S87" i="8"/>
  <c r="R87"/>
  <c r="R93" i="10"/>
  <c r="R92"/>
  <c r="P2" i="18"/>
  <c r="V80" s="1"/>
  <c r="V84" s="1"/>
  <c r="V87" s="1"/>
  <c r="O2"/>
  <c r="U80" s="1"/>
  <c r="U84" s="1"/>
  <c r="U87" s="1"/>
  <c r="O2" i="17"/>
  <c r="U80" s="1"/>
  <c r="U84" s="1"/>
  <c r="U87" s="1"/>
  <c r="P2" i="16"/>
  <c r="V80" s="1"/>
  <c r="V84" s="1"/>
  <c r="V87" s="1"/>
  <c r="P2" i="15"/>
  <c r="V80" s="1"/>
  <c r="V84" s="1"/>
  <c r="V87" s="1"/>
  <c r="P2" i="17"/>
  <c r="V80" s="1"/>
  <c r="V84" s="1"/>
  <c r="V87" s="1"/>
  <c r="V82" i="8"/>
  <c r="O2" i="15"/>
  <c r="U80" s="1"/>
  <c r="U84" s="1"/>
  <c r="U87" s="1"/>
  <c r="O2" i="19"/>
  <c r="U80" s="1"/>
  <c r="U84" s="1"/>
  <c r="U87" s="1"/>
  <c r="O2" i="16"/>
  <c r="U80" s="1"/>
  <c r="U84" s="1"/>
  <c r="U87" s="1"/>
  <c r="L3" i="19"/>
  <c r="R92" s="1"/>
  <c r="N3" i="9"/>
  <c r="M3"/>
  <c r="O3" i="18" l="1"/>
  <c r="P3"/>
  <c r="P3" i="17"/>
  <c r="O3"/>
  <c r="P3" i="16"/>
  <c r="O3"/>
  <c r="N3" i="15"/>
  <c r="R95" s="1"/>
  <c r="Y40" i="19"/>
  <c r="L3" i="15"/>
  <c r="R92" s="1"/>
  <c r="Y43" i="19"/>
  <c r="Y44"/>
  <c r="Y44" i="15" s="1"/>
  <c r="Y39" i="19"/>
  <c r="Y42"/>
  <c r="Y42" i="10" s="1"/>
  <c r="Y41" i="19"/>
  <c r="M3" i="15"/>
  <c r="R93" s="1"/>
  <c r="X44" i="14"/>
  <c r="N3" i="19"/>
  <c r="R95" s="1"/>
  <c r="X43" i="14"/>
  <c r="X41"/>
  <c r="X42"/>
  <c r="M3" i="19"/>
  <c r="R93" s="1"/>
  <c r="O3" i="14"/>
  <c r="V41" i="12"/>
  <c r="M3" i="13"/>
  <c r="R93" s="1"/>
  <c r="V42" i="12"/>
  <c r="V43"/>
  <c r="V43" i="15" s="1"/>
  <c r="V44" i="12"/>
  <c r="V44" i="11" s="1"/>
  <c r="N3" i="13"/>
  <c r="R95" s="1"/>
  <c r="V40" i="12"/>
  <c r="V39"/>
  <c r="L3" i="13"/>
  <c r="L3" i="12"/>
  <c r="R92" s="1"/>
  <c r="U44" i="11"/>
  <c r="U44" i="16" s="1"/>
  <c r="M3" i="12"/>
  <c r="R93" s="1"/>
  <c r="U39" i="11"/>
  <c r="U43"/>
  <c r="U43" i="19" s="1"/>
  <c r="N3" i="12"/>
  <c r="R95" s="1"/>
  <c r="U41" i="11"/>
  <c r="U42"/>
  <c r="U42" i="12" s="1"/>
  <c r="U40" i="11"/>
  <c r="R95" i="9"/>
  <c r="R92"/>
  <c r="P3"/>
  <c r="O3"/>
  <c r="R40" i="8"/>
  <c r="R93" i="9"/>
  <c r="T39" i="10"/>
  <c r="T40"/>
  <c r="L3" i="11"/>
  <c r="R92" s="1"/>
  <c r="T43" i="10"/>
  <c r="T43" i="8" s="1"/>
  <c r="N3" i="11"/>
  <c r="R95" s="1"/>
  <c r="T41" i="10"/>
  <c r="M3" i="11"/>
  <c r="R93" s="1"/>
  <c r="T42" i="10"/>
  <c r="T44"/>
  <c r="R4" i="17"/>
  <c r="T98" i="8"/>
  <c r="R43"/>
  <c r="R98"/>
  <c r="V98" s="1"/>
  <c r="W41" i="13"/>
  <c r="R44" i="8"/>
  <c r="R41"/>
  <c r="R41" i="16" s="1"/>
  <c r="R42" i="8"/>
  <c r="R42" i="14" s="1"/>
  <c r="R39" i="8"/>
  <c r="AC41" i="18"/>
  <c r="AC4" i="12"/>
  <c r="AC43" i="18"/>
  <c r="AC42"/>
  <c r="AC2" i="8"/>
  <c r="AC39" i="18"/>
  <c r="AA40" i="16"/>
  <c r="AA39"/>
  <c r="AA39" i="9" s="1"/>
  <c r="W44" i="13"/>
  <c r="W43"/>
  <c r="S43" i="9"/>
  <c r="S42"/>
  <c r="S39"/>
  <c r="T99" i="17"/>
  <c r="Z4" i="15"/>
  <c r="W42" i="13"/>
  <c r="W42" i="11" s="1"/>
  <c r="AA44" i="16"/>
  <c r="X39" i="14"/>
  <c r="X39" i="10" s="1"/>
  <c r="Z44" i="15"/>
  <c r="Z3" i="10"/>
  <c r="Z41" i="15"/>
  <c r="Z42"/>
  <c r="Z43"/>
  <c r="Z40"/>
  <c r="Z39"/>
  <c r="W40" i="13"/>
  <c r="W39"/>
  <c r="AC44" i="18"/>
  <c r="AC40"/>
  <c r="AA43" i="16"/>
  <c r="AA42"/>
  <c r="AA41"/>
  <c r="X2"/>
  <c r="X40" i="14"/>
  <c r="S44" i="9"/>
  <c r="S41"/>
  <c r="S40"/>
  <c r="AA4" i="13"/>
  <c r="Z4" i="9"/>
  <c r="Z3" i="8"/>
  <c r="AA4" i="15"/>
  <c r="X2" i="8"/>
  <c r="X2" i="10"/>
  <c r="X2" i="12"/>
  <c r="Z2" i="8"/>
  <c r="Z2" i="10"/>
  <c r="V104" i="8" l="1"/>
  <c r="V100" i="17"/>
  <c r="V102"/>
  <c r="V99"/>
  <c r="Y4" i="8"/>
  <c r="P3" i="15"/>
  <c r="O3"/>
  <c r="X4" i="11"/>
  <c r="X39" i="13"/>
  <c r="P3" i="19"/>
  <c r="O3"/>
  <c r="O3" i="13"/>
  <c r="V4" i="18"/>
  <c r="P3" i="13"/>
  <c r="R92"/>
  <c r="P3" i="12"/>
  <c r="V6" i="14"/>
  <c r="O3" i="12"/>
  <c r="U5" i="19"/>
  <c r="U4" i="14"/>
  <c r="R5" i="19"/>
  <c r="T4" i="9"/>
  <c r="T5" i="18"/>
  <c r="P3" i="11"/>
  <c r="O3"/>
  <c r="Y44" i="8"/>
  <c r="Y42" i="13"/>
  <c r="V43" i="8"/>
  <c r="U43" i="10"/>
  <c r="U43" i="15"/>
  <c r="R99" i="8"/>
  <c r="V101" s="1"/>
  <c r="Y42" i="9"/>
  <c r="Y42" i="14"/>
  <c r="Y42" i="15"/>
  <c r="Y42" i="12"/>
  <c r="X39" i="11"/>
  <c r="V43" i="13"/>
  <c r="V43" i="11"/>
  <c r="V43" i="19"/>
  <c r="Z3" i="14"/>
  <c r="Z3" i="9"/>
  <c r="Y42" i="16"/>
  <c r="Y42" i="11"/>
  <c r="Y42" i="18"/>
  <c r="X39" i="19"/>
  <c r="X2" i="15"/>
  <c r="X2" i="19"/>
  <c r="X2" i="14"/>
  <c r="X39" i="18"/>
  <c r="X2"/>
  <c r="X39" i="16"/>
  <c r="X2" i="9"/>
  <c r="X39" i="12"/>
  <c r="X39" i="15"/>
  <c r="V43" i="9"/>
  <c r="V44" i="15"/>
  <c r="V44" i="14"/>
  <c r="U43" i="9"/>
  <c r="U43" i="14"/>
  <c r="T99" i="8"/>
  <c r="V100" s="1"/>
  <c r="AC5"/>
  <c r="AC2" i="12"/>
  <c r="AC2" i="17"/>
  <c r="AB5" i="12"/>
  <c r="AC3" i="10"/>
  <c r="T98" i="18"/>
  <c r="T99"/>
  <c r="AC2" i="16"/>
  <c r="R98" i="18"/>
  <c r="V98" s="1"/>
  <c r="V104" s="1"/>
  <c r="R99"/>
  <c r="T98" i="16"/>
  <c r="T99"/>
  <c r="R99"/>
  <c r="R98"/>
  <c r="V98" s="1"/>
  <c r="V104" s="1"/>
  <c r="AA2" i="9"/>
  <c r="AA2" i="14"/>
  <c r="Z3" i="13"/>
  <c r="Z3" i="19"/>
  <c r="Z2" i="17"/>
  <c r="R99" i="15"/>
  <c r="V101" s="1"/>
  <c r="R98"/>
  <c r="V98" s="1"/>
  <c r="V104" s="1"/>
  <c r="Z3" i="12"/>
  <c r="T98" i="15"/>
  <c r="T99"/>
  <c r="Z3" i="17"/>
  <c r="Z3" i="16"/>
  <c r="Y44" i="18"/>
  <c r="Y44" i="11"/>
  <c r="Y44" i="17"/>
  <c r="Y44" i="10"/>
  <c r="Y44" i="9"/>
  <c r="Y44" i="14"/>
  <c r="Y2" i="16"/>
  <c r="R99" i="19"/>
  <c r="R98"/>
  <c r="V98" s="1"/>
  <c r="V104" s="1"/>
  <c r="Y3" i="18"/>
  <c r="T98" i="19"/>
  <c r="T99"/>
  <c r="Y44" i="13"/>
  <c r="X2" i="17"/>
  <c r="R99" i="14"/>
  <c r="R98"/>
  <c r="V98" s="1"/>
  <c r="V104" s="1"/>
  <c r="X4"/>
  <c r="X4" i="18"/>
  <c r="T98" i="14"/>
  <c r="T99"/>
  <c r="X4" i="9"/>
  <c r="X4" i="17"/>
  <c r="T99" i="12"/>
  <c r="T98"/>
  <c r="V2"/>
  <c r="R99"/>
  <c r="R98"/>
  <c r="V98" s="1"/>
  <c r="V104" s="1"/>
  <c r="V44" i="9"/>
  <c r="U44" i="12"/>
  <c r="U3" i="17"/>
  <c r="T98" i="11"/>
  <c r="T99"/>
  <c r="U2" i="18"/>
  <c r="R98" i="11"/>
  <c r="V98" s="1"/>
  <c r="V104" s="1"/>
  <c r="R99"/>
  <c r="T98" i="10"/>
  <c r="T99"/>
  <c r="T2" i="17"/>
  <c r="R98" i="10"/>
  <c r="V98" s="1"/>
  <c r="V104" s="1"/>
  <c r="R99"/>
  <c r="T99" i="9"/>
  <c r="T98"/>
  <c r="R98"/>
  <c r="V98" s="1"/>
  <c r="V104" s="1"/>
  <c r="R99"/>
  <c r="AB6" i="16"/>
  <c r="T98" i="17"/>
  <c r="AB2" i="18"/>
  <c r="R99" i="17"/>
  <c r="R98"/>
  <c r="V98" s="1"/>
  <c r="V104" s="1"/>
  <c r="R42" i="18"/>
  <c r="AA2" i="19"/>
  <c r="AA2" i="18"/>
  <c r="AA2" i="16"/>
  <c r="AA2" i="15"/>
  <c r="AA4" i="19"/>
  <c r="AA2" i="11"/>
  <c r="AA2" i="13"/>
  <c r="AA39"/>
  <c r="AA39" i="19"/>
  <c r="AA2" i="8"/>
  <c r="AA2" i="12"/>
  <c r="AA2" i="17"/>
  <c r="W42" i="10"/>
  <c r="W42" i="14"/>
  <c r="W42" i="16"/>
  <c r="R41" i="15"/>
  <c r="Z4" i="17"/>
  <c r="Z2" i="12"/>
  <c r="Z4" i="13"/>
  <c r="Z2" i="14"/>
  <c r="Z2" i="16"/>
  <c r="Z4" i="8"/>
  <c r="Z4" i="10"/>
  <c r="Z2" i="9"/>
  <c r="Z2" i="18"/>
  <c r="Z4" i="12"/>
  <c r="Z4" i="18"/>
  <c r="Z4" i="14"/>
  <c r="Z2" i="11"/>
  <c r="Z4" i="16"/>
  <c r="Z4" i="19"/>
  <c r="Z4" i="11"/>
  <c r="W42" i="8"/>
  <c r="W42" i="15"/>
  <c r="W42" i="17"/>
  <c r="W42" i="9"/>
  <c r="W42" i="18"/>
  <c r="W42" i="12"/>
  <c r="W42" i="19"/>
  <c r="U44" i="10"/>
  <c r="U42" i="9"/>
  <c r="U42" i="17"/>
  <c r="U43"/>
  <c r="U42" i="14"/>
  <c r="U44" i="15"/>
  <c r="U43" i="12"/>
  <c r="U42" i="8"/>
  <c r="U44" i="18"/>
  <c r="U43" i="13"/>
  <c r="U42" i="16"/>
  <c r="U44" i="9"/>
  <c r="U42" i="10"/>
  <c r="U43" i="16"/>
  <c r="U42" i="18"/>
  <c r="U42" i="19"/>
  <c r="U43" i="8"/>
  <c r="U42" i="15"/>
  <c r="U42" i="13"/>
  <c r="U44"/>
  <c r="U44" i="8"/>
  <c r="U44" i="14"/>
  <c r="U44" i="19"/>
  <c r="U44" i="17"/>
  <c r="U43" i="18"/>
  <c r="AC3" i="12"/>
  <c r="AC3" i="14"/>
  <c r="AC3" i="15"/>
  <c r="AC4" i="18"/>
  <c r="AC3"/>
  <c r="AC6" i="16"/>
  <c r="AC4" i="17"/>
  <c r="AC3" i="11"/>
  <c r="AC4" i="14"/>
  <c r="AC4" i="15"/>
  <c r="AC3" i="17"/>
  <c r="AA39" i="11"/>
  <c r="AA39" i="8"/>
  <c r="AA39" i="17"/>
  <c r="AA39" i="15"/>
  <c r="AA39" i="12"/>
  <c r="AA2" i="10"/>
  <c r="AA39" i="18"/>
  <c r="AA39" i="14"/>
  <c r="Y42" i="17"/>
  <c r="Y44" i="16"/>
  <c r="Y42" i="8"/>
  <c r="Y44" i="12"/>
  <c r="X4" i="19"/>
  <c r="X4" i="16"/>
  <c r="X4" i="15"/>
  <c r="X4" i="12"/>
  <c r="X39" i="9"/>
  <c r="X39" i="8"/>
  <c r="X4" i="10"/>
  <c r="X39" i="17"/>
  <c r="X4" i="8"/>
  <c r="X4" i="13"/>
  <c r="V44" i="18"/>
  <c r="V44" i="13"/>
  <c r="V43" i="16"/>
  <c r="V44"/>
  <c r="V44" i="17"/>
  <c r="V43" i="14"/>
  <c r="V43" i="10"/>
  <c r="V44"/>
  <c r="V44" i="19"/>
  <c r="V43" i="17"/>
  <c r="V43" i="18"/>
  <c r="V44" i="8"/>
  <c r="T43" i="13"/>
  <c r="T43" i="14"/>
  <c r="T43" i="9"/>
  <c r="T43" i="12"/>
  <c r="R41" i="18"/>
  <c r="R41" i="17"/>
  <c r="R41" i="14"/>
  <c r="R41" i="13"/>
  <c r="R41" i="11"/>
  <c r="R41" i="12"/>
  <c r="R41" i="19"/>
  <c r="R42" i="11"/>
  <c r="Z40" i="14"/>
  <c r="Z40" i="16"/>
  <c r="Z40" i="13"/>
  <c r="Z40" i="8"/>
  <c r="Z40" i="18"/>
  <c r="Z40" i="11"/>
  <c r="Z40" i="17"/>
  <c r="Z40" i="19"/>
  <c r="Z40" i="10"/>
  <c r="Z40" i="9"/>
  <c r="Z40" i="12"/>
  <c r="Z42" i="18"/>
  <c r="Z42" i="16"/>
  <c r="Z42" i="10"/>
  <c r="Z42" i="12"/>
  <c r="Z42" i="11"/>
  <c r="Z42" i="13"/>
  <c r="Z42" i="14"/>
  <c r="Z42" i="9"/>
  <c r="Z42" i="8"/>
  <c r="Z42" i="19"/>
  <c r="Z42" i="17"/>
  <c r="Z44"/>
  <c r="Z44" i="16"/>
  <c r="Z44" i="18"/>
  <c r="Z44" i="14"/>
  <c r="Z44" i="9"/>
  <c r="Z44" i="19"/>
  <c r="Z44" i="12"/>
  <c r="Z44" i="10"/>
  <c r="Z44" i="13"/>
  <c r="Z44" i="8"/>
  <c r="Z44" i="11"/>
  <c r="Z3" i="15"/>
  <c r="Z3" i="18"/>
  <c r="Z3" i="11"/>
  <c r="Z43" i="19"/>
  <c r="Z43" i="16"/>
  <c r="Z43" i="10"/>
  <c r="Z43" i="12"/>
  <c r="Z43" i="17"/>
  <c r="Z43" i="13"/>
  <c r="Z43" i="9"/>
  <c r="Z43" i="14"/>
  <c r="Z43" i="11"/>
  <c r="Z43" i="18"/>
  <c r="Z43" i="8"/>
  <c r="Z39" i="17"/>
  <c r="Z39" i="12"/>
  <c r="Z39" i="10"/>
  <c r="Z39" i="13"/>
  <c r="Z39" i="9"/>
  <c r="Z39" i="14"/>
  <c r="Z39" i="11"/>
  <c r="Z39" i="18"/>
  <c r="Z39" i="16"/>
  <c r="Z39" i="8"/>
  <c r="Z39" i="19"/>
  <c r="Z41" i="13"/>
  <c r="Z41" i="8"/>
  <c r="Z41" i="19"/>
  <c r="Z41" i="14"/>
  <c r="Z41" i="9"/>
  <c r="Z41" i="10"/>
  <c r="Z41" i="16"/>
  <c r="Z41" i="11"/>
  <c r="Z41" i="18"/>
  <c r="Z41" i="17"/>
  <c r="Z41" i="12"/>
  <c r="Z5" i="19"/>
  <c r="W39" i="11"/>
  <c r="W39" i="14"/>
  <c r="W39" i="15"/>
  <c r="W39" i="19"/>
  <c r="W39" i="8"/>
  <c r="W39" i="17"/>
  <c r="W39" i="10"/>
  <c r="W39" i="9"/>
  <c r="W39" i="12"/>
  <c r="W39" i="18"/>
  <c r="W39" i="16"/>
  <c r="W41" i="9"/>
  <c r="W41" i="8"/>
  <c r="W41" i="18"/>
  <c r="W41" i="11"/>
  <c r="W41" i="19"/>
  <c r="W41" i="17"/>
  <c r="W41" i="15"/>
  <c r="W41" i="14"/>
  <c r="W41" i="16"/>
  <c r="W41" i="12"/>
  <c r="W41" i="10"/>
  <c r="W44" i="15"/>
  <c r="W44" i="11"/>
  <c r="W44" i="10"/>
  <c r="W44" i="16"/>
  <c r="W44" i="9"/>
  <c r="W44" i="19"/>
  <c r="W44" i="17"/>
  <c r="W44" i="18"/>
  <c r="W44" i="8"/>
  <c r="W44" i="14"/>
  <c r="W44" i="12"/>
  <c r="W40" i="16"/>
  <c r="W40" i="14"/>
  <c r="W40" i="11"/>
  <c r="W40" i="17"/>
  <c r="W40" i="8"/>
  <c r="W40" i="9"/>
  <c r="W40" i="10"/>
  <c r="W40" i="18"/>
  <c r="W40" i="15"/>
  <c r="W40" i="19"/>
  <c r="W40" i="12"/>
  <c r="W43" i="18"/>
  <c r="W43" i="9"/>
  <c r="W43" i="10"/>
  <c r="W43" i="19"/>
  <c r="W43" i="14"/>
  <c r="W43" i="17"/>
  <c r="W43" i="15"/>
  <c r="W43" i="16"/>
  <c r="W43" i="11"/>
  <c r="W43" i="8"/>
  <c r="W43" i="12"/>
  <c r="U41" i="9"/>
  <c r="U41" i="16"/>
  <c r="U41" i="12"/>
  <c r="U41" i="19"/>
  <c r="U41" i="17"/>
  <c r="U41" i="13"/>
  <c r="U41" i="15"/>
  <c r="U41" i="14"/>
  <c r="U41" i="10"/>
  <c r="U41" i="18"/>
  <c r="U41" i="8"/>
  <c r="U40" i="15"/>
  <c r="U40" i="19"/>
  <c r="U40" i="10"/>
  <c r="U40" i="8"/>
  <c r="U40" i="18"/>
  <c r="U40" i="9"/>
  <c r="U40" i="17"/>
  <c r="U40" i="12"/>
  <c r="U40" i="16"/>
  <c r="U40" i="14"/>
  <c r="U40" i="13"/>
  <c r="U39" i="12"/>
  <c r="U39" i="17"/>
  <c r="U39" i="10"/>
  <c r="U39" i="8"/>
  <c r="U39" i="19"/>
  <c r="U39" i="15"/>
  <c r="U39" i="18"/>
  <c r="U39" i="16"/>
  <c r="U39" i="14"/>
  <c r="U39" i="13"/>
  <c r="U39" i="9"/>
  <c r="U2" i="11"/>
  <c r="AC42" i="15"/>
  <c r="AC42" i="13"/>
  <c r="AC42" i="8"/>
  <c r="AC42" i="11"/>
  <c r="AC42" i="9"/>
  <c r="AC42" i="19"/>
  <c r="AC42" i="10"/>
  <c r="AC42" i="17"/>
  <c r="AC42" i="14"/>
  <c r="AC42" i="12"/>
  <c r="AC42" i="16"/>
  <c r="AC2" i="9"/>
  <c r="AC4" i="11"/>
  <c r="AC41" i="12"/>
  <c r="AC41" i="8"/>
  <c r="AC41" i="14"/>
  <c r="AC41" i="13"/>
  <c r="AC41" i="15"/>
  <c r="AC41" i="9"/>
  <c r="AC41" i="11"/>
  <c r="AC41" i="19"/>
  <c r="AC41" i="17"/>
  <c r="AC41" i="16"/>
  <c r="AC41" i="10"/>
  <c r="AC44" i="16"/>
  <c r="AC44" i="19"/>
  <c r="AC44" i="17"/>
  <c r="AC44" i="15"/>
  <c r="AC44" i="8"/>
  <c r="AC44" i="9"/>
  <c r="AC44" i="11"/>
  <c r="AC44" i="10"/>
  <c r="AC44" i="12"/>
  <c r="AC44" i="13"/>
  <c r="AC44" i="14"/>
  <c r="AC43" i="12"/>
  <c r="AC43" i="9"/>
  <c r="AC43" i="10"/>
  <c r="AC43" i="19"/>
  <c r="AC43" i="15"/>
  <c r="AC43" i="8"/>
  <c r="AC43" i="13"/>
  <c r="AC43" i="17"/>
  <c r="AC43" i="11"/>
  <c r="AC43" i="16"/>
  <c r="AC43" i="14"/>
  <c r="AC39" i="12"/>
  <c r="AC39" i="11"/>
  <c r="AC39" i="14"/>
  <c r="AC39" i="9"/>
  <c r="AC39" i="8"/>
  <c r="AC39" i="10"/>
  <c r="AC39" i="17"/>
  <c r="AC39" i="13"/>
  <c r="AC39" i="16"/>
  <c r="AC39" i="19"/>
  <c r="AC39" i="15"/>
  <c r="AC40" i="9"/>
  <c r="AC40" i="19"/>
  <c r="AC40" i="17"/>
  <c r="AC40" i="14"/>
  <c r="AC40" i="16"/>
  <c r="AC40" i="12"/>
  <c r="AC40" i="11"/>
  <c r="AC40" i="10"/>
  <c r="AC40" i="13"/>
  <c r="AC40" i="15"/>
  <c r="AC40" i="8"/>
  <c r="AC2" i="10"/>
  <c r="AC2" i="18"/>
  <c r="AC4" i="9"/>
  <c r="AC2" i="14"/>
  <c r="AC2" i="15"/>
  <c r="AC2" i="11"/>
  <c r="AC4" i="13"/>
  <c r="AC4" i="8"/>
  <c r="AC2" i="13"/>
  <c r="AC3"/>
  <c r="AC3" i="9"/>
  <c r="AC4" i="19"/>
  <c r="AC4" i="10"/>
  <c r="AC2" i="19"/>
  <c r="AC3"/>
  <c r="AC3" i="8"/>
  <c r="AC4" i="16"/>
  <c r="AC3"/>
  <c r="AA40" i="17"/>
  <c r="AA40" i="11"/>
  <c r="AA40" i="12"/>
  <c r="AA40" i="8"/>
  <c r="AA40" i="18"/>
  <c r="AA40" i="13"/>
  <c r="AA40" i="15"/>
  <c r="AA40" i="10"/>
  <c r="AA40" i="9"/>
  <c r="AA40" i="14"/>
  <c r="AA40" i="19"/>
  <c r="AA39" i="10"/>
  <c r="Y40" i="11"/>
  <c r="Y40" i="10"/>
  <c r="Y40" i="18"/>
  <c r="Y40" i="9"/>
  <c r="Y40" i="15"/>
  <c r="Y40" i="8"/>
  <c r="Y40" i="14"/>
  <c r="Y40" i="12"/>
  <c r="Y40" i="13"/>
  <c r="Y40" i="17"/>
  <c r="Y40" i="16"/>
  <c r="Y41" i="8"/>
  <c r="Y41" i="12"/>
  <c r="Y41" i="11"/>
  <c r="Y41" i="17"/>
  <c r="Y41" i="18"/>
  <c r="Y41" i="10"/>
  <c r="Y41" i="15"/>
  <c r="Y41" i="14"/>
  <c r="Y41" i="9"/>
  <c r="Y41" i="16"/>
  <c r="Y41" i="13"/>
  <c r="Y39"/>
  <c r="Y39" i="12"/>
  <c r="Y39" i="10"/>
  <c r="Y39" i="15"/>
  <c r="Y39" i="9"/>
  <c r="Y39" i="11"/>
  <c r="Y39" i="14"/>
  <c r="Y39" i="16"/>
  <c r="Y39" i="18"/>
  <c r="Y39" i="17"/>
  <c r="Y39" i="8"/>
  <c r="Y43"/>
  <c r="Y43" i="9"/>
  <c r="Y43" i="13"/>
  <c r="Y43" i="16"/>
  <c r="Y43" i="10"/>
  <c r="Y43" i="15"/>
  <c r="Y43" i="14"/>
  <c r="Y43" i="12"/>
  <c r="Y43" i="18"/>
  <c r="Y43" i="17"/>
  <c r="Y43" i="11"/>
  <c r="X41" i="12"/>
  <c r="X41" i="17"/>
  <c r="X41" i="11"/>
  <c r="X41" i="18"/>
  <c r="X41" i="8"/>
  <c r="X41" i="15"/>
  <c r="X41" i="13"/>
  <c r="X41" i="10"/>
  <c r="X41" i="19"/>
  <c r="X41" i="9"/>
  <c r="X41" i="16"/>
  <c r="X42" i="15"/>
  <c r="X42" i="10"/>
  <c r="X42" i="13"/>
  <c r="X42" i="19"/>
  <c r="X42" i="11"/>
  <c r="X42" i="17"/>
  <c r="X42" i="9"/>
  <c r="X42" i="12"/>
  <c r="X42" i="18"/>
  <c r="X42" i="16"/>
  <c r="X42" i="8"/>
  <c r="X43" i="17"/>
  <c r="X43" i="18"/>
  <c r="X43" i="15"/>
  <c r="X43" i="9"/>
  <c r="X43" i="19"/>
  <c r="X43" i="13"/>
  <c r="X43" i="10"/>
  <c r="X43" i="8"/>
  <c r="X43" i="12"/>
  <c r="X43" i="11"/>
  <c r="X43" i="16"/>
  <c r="X40" i="12"/>
  <c r="X40" i="18"/>
  <c r="X40" i="11"/>
  <c r="X40" i="19"/>
  <c r="X40" i="13"/>
  <c r="X40" i="8"/>
  <c r="X40" i="17"/>
  <c r="X40" i="15"/>
  <c r="X40" i="9"/>
  <c r="X40" i="16"/>
  <c r="X40" i="10"/>
  <c r="X44" i="15"/>
  <c r="X44" i="13"/>
  <c r="X44" i="18"/>
  <c r="X44" i="19"/>
  <c r="X44" i="12"/>
  <c r="X44" i="16"/>
  <c r="X44" i="17"/>
  <c r="X44" i="11"/>
  <c r="X44" i="10"/>
  <c r="X44" i="9"/>
  <c r="X44" i="8"/>
  <c r="X2" i="11"/>
  <c r="X2" i="13"/>
  <c r="V39" i="18"/>
  <c r="V39" i="10"/>
  <c r="V39" i="8"/>
  <c r="V39" i="11"/>
  <c r="V39" i="15"/>
  <c r="V39" i="9"/>
  <c r="V39" i="16"/>
  <c r="V39" i="13"/>
  <c r="V39" i="19"/>
  <c r="V39" i="14"/>
  <c r="V39" i="17"/>
  <c r="V42" i="9"/>
  <c r="V42" i="14"/>
  <c r="V42" i="10"/>
  <c r="V42" i="17"/>
  <c r="V42" i="18"/>
  <c r="V42" i="8"/>
  <c r="V42" i="16"/>
  <c r="V42" i="11"/>
  <c r="V42" i="19"/>
  <c r="V42" i="15"/>
  <c r="V42" i="13"/>
  <c r="V41" i="15"/>
  <c r="V41" i="19"/>
  <c r="V41" i="13"/>
  <c r="V41" i="10"/>
  <c r="V41" i="17"/>
  <c r="V41" i="16"/>
  <c r="V41" i="18"/>
  <c r="V41" i="14"/>
  <c r="V41" i="11"/>
  <c r="V41" i="8"/>
  <c r="V41" i="9"/>
  <c r="V40" i="15"/>
  <c r="V40" i="18"/>
  <c r="V40" i="19"/>
  <c r="V40" i="11"/>
  <c r="V40" i="16"/>
  <c r="V40" i="8"/>
  <c r="V40" i="10"/>
  <c r="V40" i="17"/>
  <c r="V40" i="9"/>
  <c r="V40" i="13"/>
  <c r="V40" i="14"/>
  <c r="V2" i="13"/>
  <c r="V4" i="11"/>
  <c r="T43" i="18"/>
  <c r="T43" i="16"/>
  <c r="T43" i="15"/>
  <c r="T43" i="17"/>
  <c r="T43" i="19"/>
  <c r="T43" i="11"/>
  <c r="T44" i="16"/>
  <c r="T44" i="19"/>
  <c r="T44" i="12"/>
  <c r="T44" i="11"/>
  <c r="T44" i="9"/>
  <c r="T44" i="17"/>
  <c r="T44" i="15"/>
  <c r="T44" i="18"/>
  <c r="T44" i="8"/>
  <c r="T44" i="14"/>
  <c r="T44" i="13"/>
  <c r="T42" i="12"/>
  <c r="T42" i="18"/>
  <c r="T42" i="19"/>
  <c r="T42" i="14"/>
  <c r="T42" i="11"/>
  <c r="T42" i="13"/>
  <c r="T42" i="8"/>
  <c r="T42" i="9"/>
  <c r="T42" i="16"/>
  <c r="T42" i="15"/>
  <c r="T42" i="17"/>
  <c r="T40" i="18"/>
  <c r="T40" i="15"/>
  <c r="T40" i="12"/>
  <c r="T40" i="17"/>
  <c r="T40" i="19"/>
  <c r="T40" i="14"/>
  <c r="T40" i="13"/>
  <c r="T40" i="11"/>
  <c r="T40" i="8"/>
  <c r="T40" i="9"/>
  <c r="T40" i="16"/>
  <c r="T39" i="18"/>
  <c r="T39" i="12"/>
  <c r="T39" i="19"/>
  <c r="T39" i="14"/>
  <c r="T39" i="11"/>
  <c r="T39" i="8"/>
  <c r="T39" i="17"/>
  <c r="T39" i="15"/>
  <c r="T39" i="9"/>
  <c r="T39" i="16"/>
  <c r="T39" i="13"/>
  <c r="T41" i="14"/>
  <c r="T41" i="13"/>
  <c r="T41" i="19"/>
  <c r="T41" i="12"/>
  <c r="T41" i="11"/>
  <c r="T41" i="8"/>
  <c r="T41" i="18"/>
  <c r="T41" i="9"/>
  <c r="T41" i="16"/>
  <c r="T41" i="17"/>
  <c r="T41" i="15"/>
  <c r="S43" i="12"/>
  <c r="S43" i="10"/>
  <c r="S43" i="11"/>
  <c r="S43" i="16"/>
  <c r="S43" i="19"/>
  <c r="S43" i="8"/>
  <c r="S43" i="17"/>
  <c r="S43" i="18"/>
  <c r="S43" i="14"/>
  <c r="S43" i="15"/>
  <c r="S43" i="13"/>
  <c r="S41" i="12"/>
  <c r="S41" i="11"/>
  <c r="S41" i="10"/>
  <c r="S41" i="16"/>
  <c r="S41" i="15"/>
  <c r="S41" i="8"/>
  <c r="S41" i="13"/>
  <c r="S41" i="17"/>
  <c r="S41" i="19"/>
  <c r="S41" i="14"/>
  <c r="S41" i="18"/>
  <c r="S42" i="15"/>
  <c r="S42" i="14"/>
  <c r="S42" i="11"/>
  <c r="S42" i="16"/>
  <c r="S42" i="19"/>
  <c r="S42" i="8"/>
  <c r="S42" i="17"/>
  <c r="S42" i="13"/>
  <c r="S42" i="12"/>
  <c r="S42" i="10"/>
  <c r="S42" i="18"/>
  <c r="S40" i="13"/>
  <c r="S40" i="18"/>
  <c r="S40" i="12"/>
  <c r="S40" i="11"/>
  <c r="S40" i="10"/>
  <c r="S40" i="19"/>
  <c r="S40" i="14"/>
  <c r="S40" i="16"/>
  <c r="S40" i="8"/>
  <c r="S40" i="17"/>
  <c r="S40" i="15"/>
  <c r="S44" i="19"/>
  <c r="S44" i="16"/>
  <c r="S44" i="8"/>
  <c r="S44" i="17"/>
  <c r="S44" i="10"/>
  <c r="S44" i="14"/>
  <c r="S44" i="12"/>
  <c r="S44" i="18"/>
  <c r="S44" i="13"/>
  <c r="S44" i="11"/>
  <c r="S44" i="15"/>
  <c r="S39" i="11"/>
  <c r="S39" i="15"/>
  <c r="S39" i="18"/>
  <c r="S39" i="13"/>
  <c r="S39" i="12"/>
  <c r="S39" i="16"/>
  <c r="S39" i="19"/>
  <c r="S39" i="8"/>
  <c r="S39" i="14"/>
  <c r="S39" i="17"/>
  <c r="S39" i="10"/>
  <c r="R42" i="13"/>
  <c r="R42" i="19"/>
  <c r="R42" i="16"/>
  <c r="R42" i="15"/>
  <c r="R42" i="12"/>
  <c r="R42" i="17"/>
  <c r="R43" i="15"/>
  <c r="R43" i="11"/>
  <c r="R43" i="18"/>
  <c r="R43" i="14"/>
  <c r="R43" i="13"/>
  <c r="R43" i="19"/>
  <c r="R43" i="12"/>
  <c r="R43" i="16"/>
  <c r="R43" i="17"/>
  <c r="R44" i="18"/>
  <c r="R44" i="14"/>
  <c r="R44" i="13"/>
  <c r="R44" i="15"/>
  <c r="R44" i="11"/>
  <c r="R44" i="16"/>
  <c r="R44" i="17"/>
  <c r="R44" i="19"/>
  <c r="R44" i="12"/>
  <c r="R39" i="16"/>
  <c r="R39" i="12"/>
  <c r="R39" i="11"/>
  <c r="R39" i="14"/>
  <c r="R39" i="13"/>
  <c r="R39" i="19"/>
  <c r="R39" i="18"/>
  <c r="R39" i="15"/>
  <c r="R39" i="17"/>
  <c r="R40" i="14"/>
  <c r="R40" i="19"/>
  <c r="R40" i="18"/>
  <c r="R40" i="12"/>
  <c r="R40" i="11"/>
  <c r="R40" i="15"/>
  <c r="R40" i="17"/>
  <c r="R40" i="13"/>
  <c r="R40" i="16"/>
  <c r="AB40" i="17"/>
  <c r="AB40" i="16" s="1"/>
  <c r="AB39" i="17"/>
  <c r="AB39" i="19" s="1"/>
  <c r="AB4" i="17"/>
  <c r="AB44"/>
  <c r="AB43"/>
  <c r="AB3"/>
  <c r="AB42"/>
  <c r="AB41"/>
  <c r="AA42" i="18"/>
  <c r="AA42" i="14"/>
  <c r="AA42" i="12"/>
  <c r="AA42" i="11"/>
  <c r="AA42" i="9"/>
  <c r="AA42" i="8"/>
  <c r="AA42" i="13"/>
  <c r="AA42" i="15"/>
  <c r="AA42" i="19"/>
  <c r="AA42" i="10"/>
  <c r="AA42" i="17"/>
  <c r="AA41"/>
  <c r="AA41" i="10"/>
  <c r="AA41" i="19"/>
  <c r="AA41" i="11"/>
  <c r="AA41" i="15"/>
  <c r="AA41" i="14"/>
  <c r="AA41" i="12"/>
  <c r="AA41" i="18"/>
  <c r="AA41" i="13"/>
  <c r="AA41" i="9"/>
  <c r="AA41" i="8"/>
  <c r="AA4" i="18"/>
  <c r="AA4" i="16"/>
  <c r="AA43" i="18"/>
  <c r="AA43" i="17"/>
  <c r="AA43" i="15"/>
  <c r="AA43" i="12"/>
  <c r="AA43" i="19"/>
  <c r="AA43" i="13"/>
  <c r="AA43" i="11"/>
  <c r="AA43" i="9"/>
  <c r="AA43" i="8"/>
  <c r="AA43" i="14"/>
  <c r="AA43" i="10"/>
  <c r="AA44" i="12"/>
  <c r="AA44" i="17"/>
  <c r="AA44" i="14"/>
  <c r="AA44" i="11"/>
  <c r="AA44" i="18"/>
  <c r="AA44" i="15"/>
  <c r="AA44" i="10"/>
  <c r="AA44" i="19"/>
  <c r="AA44" i="9"/>
  <c r="AA44" i="8"/>
  <c r="AA44" i="13"/>
  <c r="AA4" i="8"/>
  <c r="AA5" i="10"/>
  <c r="AA4" i="12"/>
  <c r="AA4" i="11"/>
  <c r="AA4" i="17"/>
  <c r="AA4" i="10"/>
  <c r="AA4" i="9"/>
  <c r="AA4" i="14"/>
  <c r="AB2" i="11"/>
  <c r="AB3"/>
  <c r="AB2" i="10"/>
  <c r="AB4"/>
  <c r="AB4" i="8"/>
  <c r="AB4" i="11"/>
  <c r="AB4" i="19"/>
  <c r="AB3" i="13"/>
  <c r="AB3" i="19"/>
  <c r="AB3" i="18"/>
  <c r="W5" i="12"/>
  <c r="AB3" i="10"/>
  <c r="AB4" i="12"/>
  <c r="AB2" i="17"/>
  <c r="AB4" i="16"/>
  <c r="AB4" i="15"/>
  <c r="AB3" i="9"/>
  <c r="AB2" i="13"/>
  <c r="AB2" i="16"/>
  <c r="AB2" i="19"/>
  <c r="AB4" i="14"/>
  <c r="AB3"/>
  <c r="AB4" i="13"/>
  <c r="AB4" i="9"/>
  <c r="AB3" i="8"/>
  <c r="AB2" i="14"/>
  <c r="AB2" i="8"/>
  <c r="AB2" i="15"/>
  <c r="AB4" i="18"/>
  <c r="AB3" i="12"/>
  <c r="AB3" i="16"/>
  <c r="AB2" i="9"/>
  <c r="AB2" i="12"/>
  <c r="AB3" i="15"/>
  <c r="Z2" i="13"/>
  <c r="Z2" i="15"/>
  <c r="Z2" i="19"/>
  <c r="V4" i="16"/>
  <c r="V4" i="12"/>
  <c r="V4" i="14"/>
  <c r="V4" i="17"/>
  <c r="V4" i="10"/>
  <c r="V4" i="13"/>
  <c r="V4" i="15"/>
  <c r="V4" i="8"/>
  <c r="V4" i="19"/>
  <c r="V4" i="9"/>
  <c r="U2" i="13"/>
  <c r="U2" i="16"/>
  <c r="U2" i="17"/>
  <c r="U2" i="19"/>
  <c r="U2" i="14"/>
  <c r="U2" i="12"/>
  <c r="U2" i="15"/>
  <c r="U3"/>
  <c r="V2" i="18"/>
  <c r="V2" i="19"/>
  <c r="V2" i="17"/>
  <c r="V5"/>
  <c r="V2" i="10"/>
  <c r="V2" i="16"/>
  <c r="V2" i="8"/>
  <c r="V2" i="15"/>
  <c r="V2" i="9"/>
  <c r="V2" i="14"/>
  <c r="V2" i="11"/>
  <c r="S5" i="10"/>
  <c r="Y4" i="9"/>
  <c r="Y4" i="19"/>
  <c r="Y4" i="18"/>
  <c r="Y4" i="16"/>
  <c r="Y4" i="11"/>
  <c r="Y4" i="14"/>
  <c r="Y4" i="12"/>
  <c r="Y4" i="17"/>
  <c r="Y4" i="15"/>
  <c r="Y4" i="13"/>
  <c r="Y4" i="10"/>
  <c r="Y3"/>
  <c r="Y3" i="15"/>
  <c r="Y3" i="14"/>
  <c r="Y3" i="17"/>
  <c r="Y3" i="9"/>
  <c r="Y3" i="13"/>
  <c r="Y3" i="16"/>
  <c r="Y3" i="8"/>
  <c r="Y3" i="12"/>
  <c r="Y3" i="11"/>
  <c r="Y3" i="19"/>
  <c r="AA3" i="18"/>
  <c r="AA3" i="17"/>
  <c r="AA3" i="9"/>
  <c r="AA3" i="11"/>
  <c r="AA3" i="13"/>
  <c r="AA3" i="19"/>
  <c r="AA3" i="16"/>
  <c r="AA3" i="10"/>
  <c r="AA3" i="12"/>
  <c r="AA3" i="15"/>
  <c r="AA3" i="8"/>
  <c r="AA3" i="14"/>
  <c r="X3" i="19"/>
  <c r="X3" i="9"/>
  <c r="X3" i="11"/>
  <c r="X3" i="13"/>
  <c r="X3" i="18"/>
  <c r="X3" i="16"/>
  <c r="X3" i="8"/>
  <c r="X3" i="10"/>
  <c r="X3" i="12"/>
  <c r="X3" i="17"/>
  <c r="X3" i="15"/>
  <c r="X3" i="14"/>
  <c r="X5" i="18"/>
  <c r="V3" i="14"/>
  <c r="V3" i="12"/>
  <c r="V3" i="11"/>
  <c r="V3" i="8"/>
  <c r="V3" i="19"/>
  <c r="V3" i="13"/>
  <c r="V3" i="18"/>
  <c r="V3" i="10"/>
  <c r="V3" i="9"/>
  <c r="V3" i="16"/>
  <c r="V3" i="17"/>
  <c r="V3" i="15"/>
  <c r="U3" i="18"/>
  <c r="U3" i="14"/>
  <c r="U3" i="11"/>
  <c r="U3" i="16"/>
  <c r="U3" i="12"/>
  <c r="U3" i="19"/>
  <c r="U3" i="13"/>
  <c r="U4" i="18"/>
  <c r="U4" i="16"/>
  <c r="U4" i="15"/>
  <c r="U4" i="12"/>
  <c r="U4" i="11"/>
  <c r="U4" i="13"/>
  <c r="U4" i="17"/>
  <c r="U4" i="19"/>
  <c r="T2" i="16"/>
  <c r="T4" i="8"/>
  <c r="T4" i="11"/>
  <c r="T2" i="14"/>
  <c r="T2" i="12"/>
  <c r="T2" i="15"/>
  <c r="T2" i="13"/>
  <c r="T2" i="11"/>
  <c r="T2" i="10"/>
  <c r="T2" i="8"/>
  <c r="T2" i="18"/>
  <c r="T2" i="9"/>
  <c r="T2" i="19"/>
  <c r="T3"/>
  <c r="T3" i="13"/>
  <c r="T3" i="10"/>
  <c r="T3" i="12"/>
  <c r="T3" i="17"/>
  <c r="T3" i="15"/>
  <c r="T3" i="18"/>
  <c r="T3" i="14"/>
  <c r="T3" i="16"/>
  <c r="T4" i="17"/>
  <c r="T4" i="13"/>
  <c r="T4" i="15"/>
  <c r="T4" i="10"/>
  <c r="T4" i="14"/>
  <c r="T4" i="16"/>
  <c r="T4" i="18"/>
  <c r="T4" i="19"/>
  <c r="T4" i="12"/>
  <c r="S2" i="14"/>
  <c r="S2" i="15"/>
  <c r="S2" i="9"/>
  <c r="S2" i="19"/>
  <c r="S2" i="12"/>
  <c r="S2" i="13"/>
  <c r="S2" i="17"/>
  <c r="S2" i="18"/>
  <c r="S2" i="16"/>
  <c r="S3" i="18"/>
  <c r="S3" i="14"/>
  <c r="S3" i="19"/>
  <c r="S3" i="13"/>
  <c r="S3" i="9"/>
  <c r="S3" i="17"/>
  <c r="S3" i="15"/>
  <c r="S3" i="16"/>
  <c r="S3" i="12"/>
  <c r="S4" i="16"/>
  <c r="S4" i="18"/>
  <c r="S4" i="12"/>
  <c r="S4" i="17"/>
  <c r="S4" i="19"/>
  <c r="S4" i="14"/>
  <c r="S4" i="9"/>
  <c r="S4" i="15"/>
  <c r="S4" i="13"/>
  <c r="R4" i="9"/>
  <c r="R4" i="14"/>
  <c r="R4" i="13"/>
  <c r="R4" i="10"/>
  <c r="R4" i="15"/>
  <c r="R4" i="19"/>
  <c r="R4" i="16"/>
  <c r="R4" i="8"/>
  <c r="R4" i="11"/>
  <c r="R4" i="12"/>
  <c r="R4" i="18"/>
  <c r="R3" i="14"/>
  <c r="R3" i="10"/>
  <c r="R3" i="19"/>
  <c r="R3" i="11"/>
  <c r="R3" i="18"/>
  <c r="R3" i="17"/>
  <c r="R3" i="15"/>
  <c r="R3" i="12"/>
  <c r="R3" i="9"/>
  <c r="R3" i="8"/>
  <c r="R3" i="16"/>
  <c r="R3" i="13"/>
  <c r="Y2" i="10"/>
  <c r="Y2" i="8"/>
  <c r="Y2" i="12"/>
  <c r="Y2" i="17"/>
  <c r="Y2" i="14"/>
  <c r="Y2" i="18"/>
  <c r="Y2" i="9"/>
  <c r="Y2" i="19"/>
  <c r="Y2" i="11"/>
  <c r="Y2" i="15"/>
  <c r="Y2" i="13"/>
  <c r="R2" i="9"/>
  <c r="R2" i="8"/>
  <c r="R2" i="16"/>
  <c r="R2" i="15"/>
  <c r="R2" i="14"/>
  <c r="R2" i="12"/>
  <c r="R2" i="10"/>
  <c r="R2" i="19"/>
  <c r="R2" i="18"/>
  <c r="R2" i="17"/>
  <c r="R2" i="13"/>
  <c r="R2" i="11"/>
  <c r="T3"/>
  <c r="T3" i="8"/>
  <c r="T3" i="9"/>
  <c r="S2" i="11"/>
  <c r="S2" i="8"/>
  <c r="S2" i="10"/>
  <c r="S4" i="8"/>
  <c r="S4" i="11"/>
  <c r="S4" i="10"/>
  <c r="S3"/>
  <c r="S3" i="8"/>
  <c r="S3" i="11"/>
  <c r="U4" i="10"/>
  <c r="U4" i="9"/>
  <c r="U4" i="8"/>
  <c r="U3" i="9"/>
  <c r="U3" i="10"/>
  <c r="U3" i="8"/>
  <c r="U2" i="9"/>
  <c r="U2" i="10"/>
  <c r="U2" i="8"/>
  <c r="V97" i="18" l="1"/>
  <c r="V103" s="1"/>
  <c r="V101"/>
  <c r="V100"/>
  <c r="V99"/>
  <c r="V102"/>
  <c r="V101" i="17"/>
  <c r="V97"/>
  <c r="V103" s="1"/>
  <c r="V102" i="16"/>
  <c r="V100"/>
  <c r="V99"/>
  <c r="V97"/>
  <c r="V101"/>
  <c r="V97" i="15"/>
  <c r="V103" s="1"/>
  <c r="V102"/>
  <c r="V99"/>
  <c r="V100"/>
  <c r="V97" i="19"/>
  <c r="V103" s="1"/>
  <c r="V101"/>
  <c r="V99"/>
  <c r="V102"/>
  <c r="V100"/>
  <c r="V97" i="14"/>
  <c r="V103" s="1"/>
  <c r="V101"/>
  <c r="V99"/>
  <c r="V100"/>
  <c r="V102"/>
  <c r="V101" i="11"/>
  <c r="V97"/>
  <c r="V103" s="1"/>
  <c r="V100"/>
  <c r="V102"/>
  <c r="V99"/>
  <c r="V97" i="12"/>
  <c r="V101"/>
  <c r="V99"/>
  <c r="V100"/>
  <c r="V102"/>
  <c r="V97" i="10"/>
  <c r="V103" s="1"/>
  <c r="V101"/>
  <c r="V99"/>
  <c r="V100"/>
  <c r="V102"/>
  <c r="V99" i="9"/>
  <c r="V100"/>
  <c r="V102"/>
  <c r="V97"/>
  <c r="V103" s="1"/>
  <c r="V101"/>
  <c r="Y5" i="12"/>
  <c r="X5" i="17"/>
  <c r="X5" i="13"/>
  <c r="V6" i="9"/>
  <c r="V6" i="8"/>
  <c r="V97"/>
  <c r="X5" i="12"/>
  <c r="X5" i="8"/>
  <c r="X5" i="14"/>
  <c r="X5" i="16"/>
  <c r="X5" i="10"/>
  <c r="X5" i="15"/>
  <c r="V99" i="8"/>
  <c r="S102"/>
  <c r="V102"/>
  <c r="AC5" i="12"/>
  <c r="AC5" i="10"/>
  <c r="AC5" i="19"/>
  <c r="AC5" i="17"/>
  <c r="AC5" i="16"/>
  <c r="AC5" i="14"/>
  <c r="AC5" i="15"/>
  <c r="AC6" i="9"/>
  <c r="AC6" i="15"/>
  <c r="AC6" i="12"/>
  <c r="AC6" i="10"/>
  <c r="S102" i="18"/>
  <c r="AC6" i="13"/>
  <c r="AC6" i="18"/>
  <c r="AC6" i="19"/>
  <c r="AC6" i="11"/>
  <c r="AC6" i="14"/>
  <c r="AC6" i="8"/>
  <c r="AC6" i="17"/>
  <c r="S102" i="16"/>
  <c r="Z5" i="13"/>
  <c r="S102" i="15"/>
  <c r="Z5" i="12"/>
  <c r="S102" i="19"/>
  <c r="S102" i="14"/>
  <c r="S102" i="12"/>
  <c r="S102" i="11"/>
  <c r="U5" i="16"/>
  <c r="V6" i="10"/>
  <c r="U6"/>
  <c r="U6" i="18"/>
  <c r="U6" i="15"/>
  <c r="U6" i="19"/>
  <c r="U6" i="12"/>
  <c r="V6" i="11"/>
  <c r="U6" i="8"/>
  <c r="U6" i="16"/>
  <c r="U6" i="17"/>
  <c r="V6"/>
  <c r="U6" i="14"/>
  <c r="U5" i="12"/>
  <c r="U6" i="13"/>
  <c r="S102" i="10"/>
  <c r="S102" i="9"/>
  <c r="S102" i="17"/>
  <c r="AB6" i="19"/>
  <c r="AB6" i="10"/>
  <c r="AA5" i="12"/>
  <c r="AA5" i="13"/>
  <c r="AA5" i="11"/>
  <c r="AA5" i="14"/>
  <c r="AA5" i="15"/>
  <c r="AA5" i="17"/>
  <c r="AA5" i="19"/>
  <c r="AA5" i="16"/>
  <c r="AA5" i="8"/>
  <c r="AA5" i="18"/>
  <c r="AA5" i="9"/>
  <c r="W5" i="14"/>
  <c r="AB6" i="11"/>
  <c r="AB6" i="15"/>
  <c r="AB6" i="14"/>
  <c r="AB6" i="12"/>
  <c r="AB6" i="8"/>
  <c r="AB6" i="13"/>
  <c r="AB6" i="17"/>
  <c r="AB6" i="9"/>
  <c r="AB6" i="18"/>
  <c r="U5" i="9"/>
  <c r="U6" i="11"/>
  <c r="U6" i="9"/>
  <c r="V6" i="16"/>
  <c r="V6" i="18"/>
  <c r="V6" i="15"/>
  <c r="V6" i="13"/>
  <c r="V6" i="19"/>
  <c r="V6" i="12"/>
  <c r="AC5" i="18"/>
  <c r="AC5" i="9"/>
  <c r="AC5" i="11"/>
  <c r="AC5" i="13"/>
  <c r="R6" i="15"/>
  <c r="R6" i="14"/>
  <c r="R6" i="16"/>
  <c r="R6" i="9"/>
  <c r="R6" i="17"/>
  <c r="R6" i="10"/>
  <c r="R6" i="19"/>
  <c r="R6" i="18"/>
  <c r="R6" i="11"/>
  <c r="R6" i="12"/>
  <c r="R6" i="13"/>
  <c r="R6" i="8"/>
  <c r="Z5" i="16"/>
  <c r="Z5" i="8"/>
  <c r="Z5" i="18"/>
  <c r="Z5" i="14"/>
  <c r="Z5" i="9"/>
  <c r="Z5" i="17"/>
  <c r="Z5" i="10"/>
  <c r="Z6" i="16"/>
  <c r="Z6" i="9"/>
  <c r="Z6" i="12"/>
  <c r="Z6" i="19"/>
  <c r="Z6" i="14"/>
  <c r="Z6" i="17"/>
  <c r="Z6" i="10"/>
  <c r="Z6" i="13"/>
  <c r="Z6" i="15"/>
  <c r="Z6" i="8"/>
  <c r="Z6" i="18"/>
  <c r="Z6" i="11"/>
  <c r="Z5"/>
  <c r="Z5" i="15"/>
  <c r="U5"/>
  <c r="AA6" i="18"/>
  <c r="AA6" i="17"/>
  <c r="AA6" i="16"/>
  <c r="AA6" i="15"/>
  <c r="AA6" i="19"/>
  <c r="AA6" i="14"/>
  <c r="AA6" i="13"/>
  <c r="AA6" i="12"/>
  <c r="AA6" i="11"/>
  <c r="AA6" i="10"/>
  <c r="AA6" i="9"/>
  <c r="AA6" i="8"/>
  <c r="Y6" i="15"/>
  <c r="Y6" i="8"/>
  <c r="Y6" i="11"/>
  <c r="Y6" i="16"/>
  <c r="Y6" i="9"/>
  <c r="Y6" i="18"/>
  <c r="Y6" i="12"/>
  <c r="Y6" i="17"/>
  <c r="Y6" i="10"/>
  <c r="Y6" i="13"/>
  <c r="Y6" i="14"/>
  <c r="Y6" i="19"/>
  <c r="X6" i="17"/>
  <c r="X6" i="14"/>
  <c r="X6" i="10"/>
  <c r="X6" i="12"/>
  <c r="X6" i="15"/>
  <c r="X6" i="8"/>
  <c r="X6" i="18"/>
  <c r="X6" i="19"/>
  <c r="X6" i="11"/>
  <c r="X6" i="16"/>
  <c r="X6" i="13"/>
  <c r="X6" i="9"/>
  <c r="X5" i="19"/>
  <c r="X5" i="9"/>
  <c r="X5" i="11"/>
  <c r="T6" i="16"/>
  <c r="T6" i="9"/>
  <c r="T6" i="10"/>
  <c r="T6" i="12"/>
  <c r="T6" i="19"/>
  <c r="T6" i="17"/>
  <c r="T6" i="13"/>
  <c r="T6" i="15"/>
  <c r="T6" i="8"/>
  <c r="T6" i="18"/>
  <c r="T6" i="11"/>
  <c r="T6" i="14"/>
  <c r="S6" i="15"/>
  <c r="S6" i="10"/>
  <c r="S6" i="18"/>
  <c r="S6" i="16"/>
  <c r="S6" i="19"/>
  <c r="S6" i="13"/>
  <c r="S6" i="11"/>
  <c r="S6" i="9"/>
  <c r="S6" i="17"/>
  <c r="S6" i="12"/>
  <c r="S6" i="8"/>
  <c r="S6" i="14"/>
  <c r="AB40" i="12"/>
  <c r="AB40" i="9"/>
  <c r="AB40" i="13"/>
  <c r="AB40" i="8"/>
  <c r="AB40" i="18"/>
  <c r="AB40" i="11"/>
  <c r="AB40" i="14"/>
  <c r="AB40" i="19"/>
  <c r="AB40" i="15"/>
  <c r="AB40" i="10"/>
  <c r="AB39" i="16"/>
  <c r="AB39" i="9"/>
  <c r="AB39" i="10"/>
  <c r="AB39" i="18"/>
  <c r="AB39" i="11"/>
  <c r="AB39" i="15"/>
  <c r="AB39" i="13"/>
  <c r="AB39" i="12"/>
  <c r="AB39" i="8"/>
  <c r="AB39" i="14"/>
  <c r="AB44" i="9"/>
  <c r="AB44" i="18"/>
  <c r="AB44" i="19"/>
  <c r="AB44" i="12"/>
  <c r="AB44" i="14"/>
  <c r="AB44" i="16"/>
  <c r="AB44" i="15"/>
  <c r="AB44" i="11"/>
  <c r="AB44" i="8"/>
  <c r="AB44" i="10"/>
  <c r="AB44" i="13"/>
  <c r="AB43" i="16"/>
  <c r="AB43" i="15"/>
  <c r="AB43" i="14"/>
  <c r="AB43" i="12"/>
  <c r="AB43" i="8"/>
  <c r="AB43" i="11"/>
  <c r="AB43" i="18"/>
  <c r="AB43" i="13"/>
  <c r="AB43" i="9"/>
  <c r="AB43" i="19"/>
  <c r="AB43" i="10"/>
  <c r="AB41" i="15"/>
  <c r="AB41" i="14"/>
  <c r="AB41" i="12"/>
  <c r="AB41" i="9"/>
  <c r="AB41" i="8"/>
  <c r="AB41" i="13"/>
  <c r="AB41" i="19"/>
  <c r="AB41" i="11"/>
  <c r="AB41" i="10"/>
  <c r="AB41" i="18"/>
  <c r="AB41" i="16"/>
  <c r="AB42" i="13"/>
  <c r="AB42" i="12"/>
  <c r="AB42" i="11"/>
  <c r="AB42" i="9"/>
  <c r="AB42" i="8"/>
  <c r="AB42" i="10"/>
  <c r="AB42" i="18"/>
  <c r="AB42" i="14"/>
  <c r="AB42" i="15"/>
  <c r="AB42" i="19"/>
  <c r="AB42" i="16"/>
  <c r="AB5" i="15"/>
  <c r="AB5" i="8"/>
  <c r="W5" i="11"/>
  <c r="W5" i="15"/>
  <c r="W5" i="13"/>
  <c r="W5" i="19"/>
  <c r="W5" i="17"/>
  <c r="W5" i="10"/>
  <c r="W5" i="9"/>
  <c r="W5" i="18"/>
  <c r="W5" i="8"/>
  <c r="W5" i="16"/>
  <c r="AB5" i="10"/>
  <c r="AB5" i="14"/>
  <c r="AB5" i="19"/>
  <c r="AB5" i="13"/>
  <c r="AB5" i="11"/>
  <c r="AB5" i="9"/>
  <c r="AB5" i="17"/>
  <c r="AB5" i="18"/>
  <c r="AB5" i="16"/>
  <c r="U5" i="14"/>
  <c r="U5" i="13"/>
  <c r="U5" i="18"/>
  <c r="U5" i="11"/>
  <c r="U5" i="8"/>
  <c r="U5" i="17"/>
  <c r="U5" i="10"/>
  <c r="V5" i="14"/>
  <c r="V5" i="15"/>
  <c r="V5" i="13"/>
  <c r="V5" i="8"/>
  <c r="V5" i="11"/>
  <c r="V5" i="12"/>
  <c r="V5" i="10"/>
  <c r="V5" i="19"/>
  <c r="V5" i="9"/>
  <c r="V5" i="16"/>
  <c r="V5" i="18"/>
  <c r="T5" i="17"/>
  <c r="T5" i="10"/>
  <c r="T5" i="12"/>
  <c r="T5" i="13"/>
  <c r="T5" i="8"/>
  <c r="T5" i="19"/>
  <c r="T5" i="16"/>
  <c r="T5" i="9"/>
  <c r="T5" i="11"/>
  <c r="T5" i="15"/>
  <c r="T5" i="14"/>
  <c r="R5" i="16"/>
  <c r="R5" i="10"/>
  <c r="R5" i="13"/>
  <c r="R5" i="11"/>
  <c r="R5" i="8"/>
  <c r="R5" i="9"/>
  <c r="S5" i="14"/>
  <c r="S5" i="13"/>
  <c r="S5" i="9"/>
  <c r="S5" i="18"/>
  <c r="S5" i="17"/>
  <c r="S5" i="19"/>
  <c r="S5" i="16"/>
  <c r="S5" i="15"/>
  <c r="S5" i="12"/>
  <c r="S5" i="11"/>
  <c r="S5" i="8"/>
  <c r="R5" i="15"/>
  <c r="R5" i="18"/>
  <c r="R5" i="14"/>
  <c r="R5" i="17"/>
  <c r="R5" i="12"/>
  <c r="Y5" i="13"/>
  <c r="Y5" i="11"/>
  <c r="Y5" i="17"/>
  <c r="Y5" i="14"/>
  <c r="Y5" i="15"/>
  <c r="Y5" i="9"/>
  <c r="Y5" i="16"/>
  <c r="Y5" i="8"/>
  <c r="Y5" i="18"/>
  <c r="Y5" i="10"/>
  <c r="Y5" i="19"/>
  <c r="R39" i="10"/>
  <c r="R39" i="9"/>
  <c r="R40"/>
  <c r="R40" i="10"/>
  <c r="R41"/>
  <c r="R41" i="9"/>
  <c r="R42"/>
  <c r="R42" i="10"/>
  <c r="R43" i="9"/>
  <c r="R43" i="10"/>
  <c r="R44"/>
  <c r="R44" i="9"/>
  <c r="V103" i="12" l="1"/>
  <c r="Q103" s="1"/>
  <c r="C2" s="1"/>
  <c r="AD5" i="8"/>
  <c r="AD5" i="12" s="1"/>
  <c r="V103" i="8"/>
  <c r="Q103" s="1"/>
  <c r="C2" s="1"/>
  <c r="V103" i="16"/>
  <c r="Q103" s="1"/>
  <c r="C2" s="1"/>
  <c r="Q103" i="18"/>
  <c r="C2" s="1"/>
  <c r="Q103" i="15"/>
  <c r="C2" s="1"/>
  <c r="Q103" i="19"/>
  <c r="C2" s="1"/>
  <c r="Q103" i="14"/>
  <c r="C2" s="1"/>
  <c r="Q103" i="11"/>
  <c r="C2" s="1"/>
  <c r="Q103" i="10"/>
  <c r="C2" s="1"/>
  <c r="Q103" i="9"/>
  <c r="C2" s="1"/>
  <c r="Q103" i="17"/>
  <c r="C2" s="1"/>
  <c r="W2" i="8"/>
  <c r="AD2" s="1"/>
  <c r="W2" i="19"/>
  <c r="W2" i="11"/>
  <c r="W2" i="10"/>
  <c r="W2" i="18"/>
  <c r="W2" i="12"/>
  <c r="W2" i="14"/>
  <c r="W2" i="16"/>
  <c r="W2" i="13"/>
  <c r="W2" i="15"/>
  <c r="W2" i="17"/>
  <c r="W2" i="9"/>
  <c r="L3" i="14"/>
  <c r="R92" s="1"/>
  <c r="R98" i="13"/>
  <c r="V98" s="1"/>
  <c r="R99"/>
  <c r="AD5" i="16" l="1"/>
  <c r="AD5" i="19"/>
  <c r="AD5" i="13"/>
  <c r="AD5" i="10"/>
  <c r="AD5" i="15"/>
  <c r="AD5" i="17"/>
  <c r="AD5" i="11"/>
  <c r="AD5" i="18"/>
  <c r="AD5" i="9"/>
  <c r="AD5" i="14"/>
  <c r="AD2" i="16"/>
  <c r="AD2" i="12"/>
  <c r="AD2" i="19"/>
  <c r="AD2" i="10"/>
  <c r="AD2" i="17"/>
  <c r="AD2" i="9"/>
  <c r="AD2" i="13"/>
  <c r="AD2" i="11"/>
  <c r="AD2" i="15"/>
  <c r="AD2" i="18"/>
  <c r="AD2" i="14"/>
  <c r="V97" i="13"/>
  <c r="V101"/>
  <c r="W3" i="14"/>
  <c r="W3" i="16"/>
  <c r="W3" i="13"/>
  <c r="W3" i="15"/>
  <c r="W3" i="9"/>
  <c r="W3" i="12"/>
  <c r="W3" i="17"/>
  <c r="W3" i="19"/>
  <c r="W3" i="10"/>
  <c r="W3" i="8"/>
  <c r="AD3" s="1"/>
  <c r="W3" i="11"/>
  <c r="W3" i="18"/>
  <c r="W4" i="13"/>
  <c r="W4" i="18"/>
  <c r="W4" i="17"/>
  <c r="W4" i="14"/>
  <c r="W4" i="16"/>
  <c r="W4" i="8"/>
  <c r="AD4" s="1"/>
  <c r="W4" i="10"/>
  <c r="W4" i="19"/>
  <c r="W4" i="11"/>
  <c r="W4" i="15"/>
  <c r="W4" i="9"/>
  <c r="W4" i="12"/>
  <c r="W6" i="15"/>
  <c r="W6" i="19"/>
  <c r="W6" i="16"/>
  <c r="W6" i="13"/>
  <c r="W6" i="10"/>
  <c r="W6" i="17"/>
  <c r="W6" i="11"/>
  <c r="W6" i="9"/>
  <c r="W6" i="14"/>
  <c r="W6" i="8"/>
  <c r="AD6" s="1"/>
  <c r="P3" i="14"/>
  <c r="W6" i="18"/>
  <c r="W6" i="12"/>
  <c r="M3" i="14"/>
  <c r="R93" s="1"/>
  <c r="T98" i="13"/>
  <c r="N3" i="14"/>
  <c r="R95" s="1"/>
  <c r="T99" i="13"/>
  <c r="S102" s="1"/>
  <c r="AD6" i="14" l="1"/>
  <c r="AD6" i="16"/>
  <c r="AD6" i="19"/>
  <c r="AD6" i="9"/>
  <c r="AD6" i="10"/>
  <c r="AD6" i="18"/>
  <c r="AD6" i="12"/>
  <c r="AD6" i="17"/>
  <c r="AD6" i="13"/>
  <c r="AD6" i="15"/>
  <c r="AD6" i="11"/>
  <c r="AD3" i="18"/>
  <c r="AD3" i="10"/>
  <c r="AD3" i="9"/>
  <c r="AD3" i="14"/>
  <c r="AD3" i="13"/>
  <c r="AD3" i="17"/>
  <c r="AD3" i="16"/>
  <c r="AD3" i="12"/>
  <c r="AD3" i="15"/>
  <c r="AD3" i="11"/>
  <c r="AD3" i="19"/>
  <c r="AD4" i="17"/>
  <c r="AD4" i="16"/>
  <c r="AD4" i="12"/>
  <c r="AD4" i="15"/>
  <c r="AD4" i="11"/>
  <c r="AD4" i="19"/>
  <c r="AD4" i="18"/>
  <c r="AD4" i="10"/>
  <c r="AD4" i="9"/>
  <c r="AD4" i="14"/>
  <c r="AD4" i="13"/>
  <c r="V99"/>
  <c r="V103" s="1"/>
  <c r="V100"/>
  <c r="V104" s="1"/>
  <c r="V102"/>
  <c r="Q103" l="1"/>
  <c r="C2" s="1"/>
</calcChain>
</file>

<file path=xl/sharedStrings.xml><?xml version="1.0" encoding="utf-8"?>
<sst xmlns="http://schemas.openxmlformats.org/spreadsheetml/2006/main" count="1688" uniqueCount="82">
  <si>
    <t>Systolisk</t>
  </si>
  <si>
    <t>Diastolisk</t>
  </si>
  <si>
    <t>Puls</t>
  </si>
  <si>
    <t>Daglig gennemsnit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</si>
  <si>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</si>
  <si>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</si>
  <si>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</si>
  <si>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</si>
  <si>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</si>
  <si>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</si>
  <si>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</si>
  <si>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</si>
  <si>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</si>
  <si>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</si>
  <si>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</si>
  <si>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</si>
  <si>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Middel</t>
  </si>
  <si>
    <t>Dato</t>
  </si>
  <si>
    <t>Måned</t>
  </si>
  <si>
    <t>Morgen før morgenmad</t>
  </si>
  <si>
    <t>Aften før aftensmad</t>
  </si>
  <si>
    <t>Målet er</t>
  </si>
  <si>
    <t>Max værdier</t>
  </si>
  <si>
    <t>Min værdier</t>
  </si>
  <si>
    <t>Max</t>
  </si>
  <si>
    <t>Min</t>
  </si>
  <si>
    <t>Normalt blodtryk i hvile</t>
  </si>
  <si>
    <t>Under</t>
  </si>
  <si>
    <t>Hypotension</t>
  </si>
  <si>
    <t>Over</t>
  </si>
  <si>
    <t>Hypertension</t>
  </si>
  <si>
    <t>Pulstrykket</t>
  </si>
  <si>
    <t xml:space="preserve"> / </t>
  </si>
  <si>
    <t>Normal puls i hvile</t>
  </si>
  <si>
    <t>Aktuel</t>
  </si>
  <si>
    <t>A</t>
  </si>
  <si>
    <t>B</t>
  </si>
  <si>
    <t>C</t>
  </si>
  <si>
    <t>D</t>
  </si>
  <si>
    <t>E</t>
  </si>
  <si>
    <t xml:space="preserve">Dit blodtryk er i </t>
  </si>
  <si>
    <t xml:space="preserve">Hyper systolisk </t>
  </si>
  <si>
    <t xml:space="preserve">Hypo systolisk </t>
  </si>
  <si>
    <t xml:space="preserve">Hyper diastolisk </t>
  </si>
  <si>
    <t xml:space="preserve">Hypo diastolisk </t>
  </si>
  <si>
    <t xml:space="preserve">Normal systolisk </t>
  </si>
  <si>
    <t xml:space="preserve">Normal diastolisk </t>
  </si>
  <si>
    <t>F</t>
  </si>
  <si>
    <t xml:space="preserve">Maj </t>
  </si>
  <si>
    <t xml:space="preserve">Blodtryksmålinger på venstre overarm i niveau med hjertet </t>
  </si>
  <si>
    <t xml:space="preserve">Systolisk Max og Min - Diastolisk Max og Min for året </t>
  </si>
  <si>
    <t>Aktuelle værdier for denne måned</t>
  </si>
  <si>
    <t>Daglig gennemsnit af 3 målinger hver morgen før morgenmad</t>
  </si>
  <si>
    <t xml:space="preserve">for året </t>
  </si>
  <si>
    <t>Blodtryk i mmHg &amp; Puls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</si>
  <si>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</si>
  <si>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</si>
  <si>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</si>
  <si>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Systolisk Max</t>
  </si>
  <si>
    <t>Systolisk Min</t>
  </si>
  <si>
    <t>Diastolisk Max</t>
  </si>
  <si>
    <t>Diastolisk Min</t>
  </si>
  <si>
    <t xml:space="preserve">Avg </t>
  </si>
  <si>
    <t xml:space="preserve">Feb </t>
  </si>
  <si>
    <t xml:space="preserve">Jan </t>
  </si>
  <si>
    <t xml:space="preserve">Mar </t>
  </si>
  <si>
    <t xml:space="preserve">Apr </t>
  </si>
  <si>
    <t xml:space="preserve">Jun </t>
  </si>
  <si>
    <t xml:space="preserve">Jul </t>
  </si>
  <si>
    <t xml:space="preserve">Aug </t>
  </si>
  <si>
    <t xml:space="preserve">Sep </t>
  </si>
  <si>
    <t xml:space="preserve">Okt </t>
  </si>
  <si>
    <t xml:space="preserve">Nov  </t>
  </si>
  <si>
    <t xml:space="preserve">Dec </t>
  </si>
  <si>
    <t>Blodtryksmålinger på venstre overarm med MyCheck</t>
  </si>
  <si>
    <t>Puls Max</t>
  </si>
  <si>
    <t>Puls Min</t>
  </si>
  <si>
    <t>Blodtryk i mmHg</t>
  </si>
  <si>
    <t>Aug</t>
  </si>
  <si>
    <t>Okt</t>
  </si>
  <si>
    <t>Avg. værdier for raske voksne personer i hvile</t>
  </si>
  <si>
    <t>Ferie fra den 19. resultater ikke målt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</si>
</sst>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_ * #,##0.000_ ;_ * \-#,##0.000_ ;_ * &quot;-&quot;???_ ;_ @_ "/>
  </numFmts>
  <fonts count="1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0"/>
      <color rgb="FF00B0F0"/>
      <name val="Arial"/>
      <family val="2"/>
    </font>
    <font>
      <sz val="8"/>
      <name val="Arial"/>
      <family val="2"/>
    </font>
    <font>
      <b/>
      <sz val="14"/>
      <color rgb="FF00B050"/>
      <name val="Arial"/>
      <family val="2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DC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0" fillId="0" borderId="1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0" fillId="3" borderId="16" xfId="0" applyNumberFormat="1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 applyProtection="1">
      <alignment horizontal="center"/>
      <protection hidden="1"/>
    </xf>
    <xf numFmtId="1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3" borderId="6" xfId="0" applyNumberFormat="1" applyFill="1" applyBorder="1" applyAlignment="1" applyProtection="1">
      <alignment horizontal="center"/>
      <protection hidden="1"/>
    </xf>
    <xf numFmtId="1" fontId="0" fillId="4" borderId="3" xfId="0" applyNumberFormat="1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/>
      <protection hidden="1"/>
    </xf>
    <xf numFmtId="1" fontId="0" fillId="2" borderId="8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1" fontId="0" fillId="5" borderId="1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alignment horizontal="center"/>
      <protection hidden="1"/>
    </xf>
    <xf numFmtId="1" fontId="0" fillId="5" borderId="2" xfId="0" applyNumberForma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2" borderId="9" xfId="0" applyNumberFormat="1" applyFill="1" applyBorder="1" applyAlignment="1" applyProtection="1">
      <alignment horizontal="center"/>
      <protection hidden="1"/>
    </xf>
    <xf numFmtId="1" fontId="0" fillId="5" borderId="10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1" fontId="0" fillId="4" borderId="1" xfId="0" applyNumberFormat="1" applyFill="1" applyBorder="1" applyProtection="1">
      <protection hidden="1"/>
    </xf>
    <xf numFmtId="1" fontId="0" fillId="2" borderId="1" xfId="0" applyNumberFormat="1" applyFill="1" applyBorder="1" applyProtection="1">
      <protection hidden="1"/>
    </xf>
    <xf numFmtId="1" fontId="0" fillId="2" borderId="2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1" fontId="0" fillId="3" borderId="9" xfId="0" applyNumberFormat="1" applyFill="1" applyBorder="1" applyProtection="1">
      <protection hidden="1"/>
    </xf>
    <xf numFmtId="1" fontId="0" fillId="2" borderId="9" xfId="0" applyNumberFormat="1" applyFill="1" applyBorder="1" applyProtection="1">
      <protection hidden="1"/>
    </xf>
    <xf numFmtId="1" fontId="0" fillId="2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0" fillId="6" borderId="10" xfId="0" applyNumberFormat="1" applyFill="1" applyBorder="1" applyAlignment="1" applyProtection="1">
      <alignment horizontal="center"/>
      <protection hidden="1"/>
    </xf>
    <xf numFmtId="0" fontId="3" fillId="0" borderId="0" xfId="0" quotePrefix="1" applyFont="1" applyAlignment="1" applyProtection="1">
      <alignment horizontal="center"/>
      <protection hidden="1"/>
    </xf>
    <xf numFmtId="1" fontId="0" fillId="5" borderId="9" xfId="0" applyNumberFormat="1" applyFill="1" applyBorder="1" applyAlignment="1" applyProtection="1">
      <alignment horizontal="center"/>
      <protection hidden="1"/>
    </xf>
    <xf numFmtId="1" fontId="0" fillId="6" borderId="2" xfId="0" applyNumberFormat="1" applyFill="1" applyBorder="1" applyAlignment="1" applyProtection="1">
      <alignment horizontal="center"/>
      <protection hidden="1"/>
    </xf>
    <xf numFmtId="1" fontId="0" fillId="6" borderId="8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4" borderId="16" xfId="0" applyNumberFormat="1" applyFill="1" applyBorder="1" applyAlignment="1" applyProtection="1">
      <alignment horizontal="center"/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2" borderId="16" xfId="0" applyNumberFormat="1" applyFill="1" applyBorder="1" applyAlignment="1" applyProtection="1">
      <alignment horizontal="center"/>
      <protection hidden="1"/>
    </xf>
    <xf numFmtId="1" fontId="0" fillId="5" borderId="17" xfId="0" applyNumberFormat="1" applyFill="1" applyBorder="1" applyAlignment="1" applyProtection="1">
      <alignment horizontal="center"/>
      <protection hidden="1"/>
    </xf>
    <xf numFmtId="1" fontId="0" fillId="6" borderId="16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protection locked="0"/>
    </xf>
    <xf numFmtId="1" fontId="3" fillId="0" borderId="0" xfId="0" applyNumberFormat="1" applyFont="1" applyFill="1" applyProtection="1">
      <protection hidden="1"/>
    </xf>
    <xf numFmtId="0" fontId="5" fillId="0" borderId="0" xfId="0" applyFont="1" applyAlignment="1">
      <alignment horizontal="left" readingOrder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" fontId="3" fillId="0" borderId="0" xfId="0" applyNumberFormat="1" applyFont="1" applyFill="1" applyAlignment="1" applyProtection="1">
      <protection hidden="1"/>
    </xf>
    <xf numFmtId="1" fontId="0" fillId="0" borderId="0" xfId="0" applyNumberFormat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" fontId="3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1" fontId="3" fillId="0" borderId="0" xfId="0" applyNumberFormat="1" applyFont="1" applyFill="1" applyBorder="1" applyAlignment="1" applyProtection="1"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8" fillId="0" borderId="0" xfId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 hidden="1"/>
    </xf>
    <xf numFmtId="0" fontId="3" fillId="4" borderId="1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1" fontId="3" fillId="5" borderId="3" xfId="0" applyNumberFormat="1" applyFont="1" applyFill="1" applyBorder="1" applyAlignment="1" applyProtection="1">
      <alignment horizontal="center"/>
      <protection hidden="1"/>
    </xf>
    <xf numFmtId="1" fontId="0" fillId="6" borderId="3" xfId="0" applyNumberFormat="1" applyFill="1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protection hidden="1"/>
    </xf>
    <xf numFmtId="1" fontId="0" fillId="0" borderId="28" xfId="0" applyNumberFormat="1" applyFill="1" applyBorder="1" applyAlignment="1" applyProtection="1">
      <protection hidden="1"/>
    </xf>
    <xf numFmtId="1" fontId="0" fillId="0" borderId="19" xfId="0" applyNumberFormat="1" applyFill="1" applyBorder="1" applyAlignment="1" applyProtection="1">
      <protection hidden="1"/>
    </xf>
    <xf numFmtId="1" fontId="0" fillId="0" borderId="13" xfId="0" applyNumberFormat="1" applyFill="1" applyBorder="1" applyAlignmen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23" xfId="0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16" xfId="0" applyNumberFormat="1" applyFont="1" applyFill="1" applyBorder="1" applyAlignment="1" applyProtection="1">
      <alignment horizontal="center"/>
      <protection hidden="1"/>
    </xf>
    <xf numFmtId="0" fontId="3" fillId="3" borderId="22" xfId="0" applyFont="1" applyFill="1" applyBorder="1" applyProtection="1">
      <protection hidden="1"/>
    </xf>
    <xf numFmtId="0" fontId="0" fillId="3" borderId="22" xfId="0" applyFill="1" applyBorder="1" applyProtection="1">
      <protection locked="0"/>
    </xf>
    <xf numFmtId="0" fontId="0" fillId="0" borderId="26" xfId="0" applyFill="1" applyBorder="1" applyAlignment="1" applyProtection="1">
      <alignment horizontal="center"/>
      <protection hidden="1"/>
    </xf>
    <xf numFmtId="1" fontId="0" fillId="3" borderId="16" xfId="0" applyNumberFormat="1" applyFill="1" applyBorder="1" applyProtection="1">
      <protection hidden="1"/>
    </xf>
    <xf numFmtId="1" fontId="0" fillId="4" borderId="16" xfId="0" applyNumberFormat="1" applyFill="1" applyBorder="1" applyProtection="1">
      <protection hidden="1"/>
    </xf>
    <xf numFmtId="1" fontId="0" fillId="2" borderId="16" xfId="0" applyNumberFormat="1" applyFill="1" applyBorder="1" applyProtection="1">
      <protection hidden="1"/>
    </xf>
    <xf numFmtId="1" fontId="0" fillId="2" borderId="17" xfId="0" applyNumberFormat="1" applyFill="1" applyBorder="1" applyProtection="1">
      <protection hidden="1"/>
    </xf>
    <xf numFmtId="1" fontId="0" fillId="0" borderId="22" xfId="0" applyNumberFormat="1" applyFill="1" applyBorder="1" applyAlignment="1" applyProtection="1">
      <alignment horizontal="center"/>
      <protection hidden="1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/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1" fontId="1" fillId="4" borderId="1" xfId="0" applyNumberFormat="1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" fontId="1" fillId="6" borderId="1" xfId="0" applyNumberFormat="1" applyFont="1" applyFill="1" applyBorder="1" applyAlignment="1" applyProtection="1">
      <alignment horizontal="center" vertical="center"/>
      <protection hidden="1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1" fontId="0" fillId="3" borderId="5" xfId="0" applyNumberFormat="1" applyFill="1" applyBorder="1" applyAlignment="1" applyProtection="1">
      <alignment horizontal="center"/>
      <protection hidden="1"/>
    </xf>
    <xf numFmtId="1" fontId="0" fillId="4" borderId="2" xfId="0" applyNumberFormat="1" applyFill="1" applyBorder="1" applyAlignment="1" applyProtection="1">
      <alignment horizontal="center"/>
      <protection hidden="1"/>
    </xf>
    <xf numFmtId="1" fontId="0" fillId="2" borderId="2" xfId="0" applyNumberForma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Protection="1">
      <protection locked="0"/>
    </xf>
    <xf numFmtId="0" fontId="3" fillId="0" borderId="2" xfId="0" quotePrefix="1" applyFont="1" applyFill="1" applyBorder="1" applyProtection="1"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/>
    <xf numFmtId="0" fontId="0" fillId="0" borderId="9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" fontId="0" fillId="0" borderId="18" xfId="0" applyNumberFormat="1" applyFill="1" applyBorder="1" applyAlignment="1" applyProtection="1">
      <alignment horizontal="center"/>
      <protection hidden="1"/>
    </xf>
    <xf numFmtId="1" fontId="0" fillId="0" borderId="20" xfId="0" applyNumberFormat="1" applyFill="1" applyBorder="1" applyAlignment="1" applyProtection="1">
      <alignment horizontal="center"/>
      <protection hidden="1"/>
    </xf>
    <xf numFmtId="1" fontId="3" fillId="0" borderId="20" xfId="0" applyNumberFormat="1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1" fontId="0" fillId="0" borderId="23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1" fontId="0" fillId="0" borderId="6" xfId="0" applyNumberFormat="1" applyFill="1" applyBorder="1" applyAlignment="1" applyProtection="1">
      <alignment horizontal="center"/>
      <protection hidden="1"/>
    </xf>
    <xf numFmtId="1" fontId="0" fillId="0" borderId="3" xfId="0" applyNumberForma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3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4" borderId="22" xfId="0" applyNumberFormat="1" applyFill="1" applyBorder="1" applyAlignment="1" applyProtection="1">
      <alignment horizontal="center"/>
      <protection hidden="1"/>
    </xf>
    <xf numFmtId="1" fontId="0" fillId="2" borderId="22" xfId="0" applyNumberFormat="1" applyFill="1" applyBorder="1" applyAlignment="1" applyProtection="1">
      <alignment horizontal="center"/>
      <protection hidden="1"/>
    </xf>
    <xf numFmtId="1" fontId="0" fillId="6" borderId="22" xfId="0" applyNumberForma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1" fillId="7" borderId="10" xfId="0" applyFont="1" applyFill="1" applyBorder="1"/>
    <xf numFmtId="1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1" fontId="0" fillId="3" borderId="22" xfId="0" applyNumberFormat="1" applyFill="1" applyBorder="1" applyAlignment="1" applyProtection="1">
      <alignment horizontal="center"/>
      <protection hidden="1"/>
    </xf>
    <xf numFmtId="1" fontId="0" fillId="8" borderId="22" xfId="0" applyNumberForma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3" fillId="0" borderId="25" xfId="0" applyNumberFormat="1" applyFont="1" applyFill="1" applyBorder="1" applyAlignment="1" applyProtection="1">
      <alignment vertical="center"/>
      <protection hidden="1"/>
    </xf>
    <xf numFmtId="1" fontId="3" fillId="0" borderId="28" xfId="0" applyNumberFormat="1" applyFont="1" applyFill="1" applyBorder="1" applyAlignment="1" applyProtection="1">
      <alignment vertical="center"/>
      <protection hidden="1"/>
    </xf>
    <xf numFmtId="1" fontId="3" fillId="0" borderId="19" xfId="0" applyNumberFormat="1" applyFont="1" applyFill="1" applyBorder="1" applyAlignment="1" applyProtection="1">
      <alignment vertical="center"/>
      <protection hidden="1"/>
    </xf>
    <xf numFmtId="1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1" fontId="4" fillId="0" borderId="25" xfId="0" applyNumberFormat="1" applyFont="1" applyFill="1" applyBorder="1" applyAlignment="1" applyProtection="1">
      <protection hidden="1"/>
    </xf>
    <xf numFmtId="1" fontId="4" fillId="0" borderId="28" xfId="0" applyNumberFormat="1" applyFont="1" applyFill="1" applyBorder="1" applyAlignment="1" applyProtection="1">
      <protection hidden="1"/>
    </xf>
    <xf numFmtId="0" fontId="0" fillId="0" borderId="0" xfId="0" applyBorder="1" applyProtection="1"/>
    <xf numFmtId="0" fontId="8" fillId="0" borderId="23" xfId="1" applyFont="1" applyFill="1" applyBorder="1" applyAlignment="1" applyProtection="1">
      <alignment vertical="center"/>
      <protection hidden="1"/>
    </xf>
    <xf numFmtId="0" fontId="13" fillId="0" borderId="23" xfId="1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/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/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left"/>
      <protection hidden="1"/>
    </xf>
    <xf numFmtId="0" fontId="3" fillId="0" borderId="32" xfId="0" applyFont="1" applyBorder="1" applyAlignment="1" applyProtection="1">
      <alignment horizontal="left"/>
      <protection hidden="1"/>
    </xf>
    <xf numFmtId="0" fontId="3" fillId="0" borderId="31" xfId="0" applyFont="1" applyBorder="1" applyAlignment="1" applyProtection="1">
      <alignment horizontal="left"/>
      <protection hidden="1"/>
    </xf>
    <xf numFmtId="0" fontId="3" fillId="0" borderId="32" xfId="0" applyFont="1" applyFill="1" applyBorder="1" applyAlignment="1" applyProtection="1">
      <alignment horizontal="left"/>
      <protection hidden="1"/>
    </xf>
    <xf numFmtId="0" fontId="3" fillId="0" borderId="31" xfId="0" applyFont="1" applyFill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left"/>
      <protection hidden="1"/>
    </xf>
    <xf numFmtId="0" fontId="3" fillId="0" borderId="30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3" fillId="3" borderId="22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33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65" fontId="6" fillId="0" borderId="23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23" xfId="1" applyFill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" fontId="3" fillId="3" borderId="3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" fontId="12" fillId="0" borderId="12" xfId="0" applyNumberFormat="1" applyFont="1" applyFill="1" applyBorder="1" applyAlignment="1" applyProtection="1">
      <alignment horizontal="center" vertical="center"/>
      <protection hidden="1"/>
    </xf>
    <xf numFmtId="1" fontId="12" fillId="0" borderId="33" xfId="0" applyNumberFormat="1" applyFont="1" applyFill="1" applyBorder="1" applyAlignment="1" applyProtection="1">
      <alignment horizontal="center" vertical="center"/>
      <protection hidden="1"/>
    </xf>
    <xf numFmtId="1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ADC32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Januar!$AE$2</c:f>
          <c:strCache>
            <c:ptCount val="1"/>
            <c:pt idx="0">
              <c:v>Blodtryksmålinger på venstre overarm i niveau med hjertet Jan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Januar!$L$2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Januar!$Q$4:$Q$97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Jan </c:v>
                </c:pt>
              </c:strCache>
            </c:strRef>
          </c:cat>
          <c:val>
            <c:numRef>
              <c:f>Januar!$L$4:$L$97</c:f>
              <c:numCache>
                <c:formatCode>0</c:formatCode>
                <c:ptCount val="94"/>
                <c:pt idx="0">
                  <c:v>149</c:v>
                </c:pt>
                <c:pt idx="3">
                  <c:v>149</c:v>
                </c:pt>
                <c:pt idx="6">
                  <c:v>133</c:v>
                </c:pt>
                <c:pt idx="9">
                  <c:v>142</c:v>
                </c:pt>
                <c:pt idx="12">
                  <c:v>132</c:v>
                </c:pt>
                <c:pt idx="15">
                  <c:v>137</c:v>
                </c:pt>
                <c:pt idx="18">
                  <c:v>132</c:v>
                </c:pt>
                <c:pt idx="21">
                  <c:v>139</c:v>
                </c:pt>
                <c:pt idx="24">
                  <c:v>123</c:v>
                </c:pt>
                <c:pt idx="27">
                  <c:v>126</c:v>
                </c:pt>
                <c:pt idx="30">
                  <c:v>132</c:v>
                </c:pt>
                <c:pt idx="33">
                  <c:v>145</c:v>
                </c:pt>
                <c:pt idx="36">
                  <c:v>141</c:v>
                </c:pt>
                <c:pt idx="39">
                  <c:v>127</c:v>
                </c:pt>
                <c:pt idx="42">
                  <c:v>134</c:v>
                </c:pt>
                <c:pt idx="45">
                  <c:v>124</c:v>
                </c:pt>
                <c:pt idx="48">
                  <c:v>132</c:v>
                </c:pt>
                <c:pt idx="51">
                  <c:v>137</c:v>
                </c:pt>
                <c:pt idx="54">
                  <c:v>134</c:v>
                </c:pt>
                <c:pt idx="57">
                  <c:v>122</c:v>
                </c:pt>
                <c:pt idx="60">
                  <c:v>130</c:v>
                </c:pt>
                <c:pt idx="63">
                  <c:v>115</c:v>
                </c:pt>
                <c:pt idx="66">
                  <c:v>132</c:v>
                </c:pt>
                <c:pt idx="69">
                  <c:v>138</c:v>
                </c:pt>
                <c:pt idx="72">
                  <c:v>132</c:v>
                </c:pt>
                <c:pt idx="75">
                  <c:v>132</c:v>
                </c:pt>
                <c:pt idx="78">
                  <c:v>128</c:v>
                </c:pt>
                <c:pt idx="81">
                  <c:v>132</c:v>
                </c:pt>
                <c:pt idx="84">
                  <c:v>125</c:v>
                </c:pt>
                <c:pt idx="87">
                  <c:v>129</c:v>
                </c:pt>
                <c:pt idx="90">
                  <c:v>132</c:v>
                </c:pt>
                <c:pt idx="93">
                  <c:v>132</c:v>
                </c:pt>
              </c:numCache>
            </c:numRef>
          </c:val>
        </c:ser>
        <c:ser>
          <c:idx val="3"/>
          <c:order val="1"/>
          <c:tx>
            <c:strRef>
              <c:f>Januar!$O$2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Januar!$Q$4:$Q$97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Jan </c:v>
                </c:pt>
              </c:strCache>
            </c:strRef>
          </c:cat>
          <c:val>
            <c:numRef>
              <c:f>Januar!$O$4:$O$97</c:f>
              <c:numCache>
                <c:formatCode>0</c:formatCode>
                <c:ptCount val="94"/>
                <c:pt idx="0">
                  <c:v>99.666666666666657</c:v>
                </c:pt>
                <c:pt idx="3">
                  <c:v>99.666666666666657</c:v>
                </c:pt>
                <c:pt idx="6">
                  <c:v>95</c:v>
                </c:pt>
                <c:pt idx="9">
                  <c:v>102</c:v>
                </c:pt>
                <c:pt idx="12">
                  <c:v>92.666666666666657</c:v>
                </c:pt>
                <c:pt idx="15">
                  <c:v>93</c:v>
                </c:pt>
                <c:pt idx="18">
                  <c:v>92.666666666666657</c:v>
                </c:pt>
                <c:pt idx="21">
                  <c:v>101</c:v>
                </c:pt>
                <c:pt idx="24">
                  <c:v>88.333333333333329</c:v>
                </c:pt>
                <c:pt idx="27">
                  <c:v>87.333333333333329</c:v>
                </c:pt>
                <c:pt idx="30">
                  <c:v>92.666666666666657</c:v>
                </c:pt>
                <c:pt idx="33">
                  <c:v>101</c:v>
                </c:pt>
                <c:pt idx="36">
                  <c:v>105.66666666666666</c:v>
                </c:pt>
                <c:pt idx="39">
                  <c:v>90.333333333333329</c:v>
                </c:pt>
                <c:pt idx="42">
                  <c:v>100</c:v>
                </c:pt>
                <c:pt idx="45">
                  <c:v>90</c:v>
                </c:pt>
                <c:pt idx="48">
                  <c:v>92.666666666666657</c:v>
                </c:pt>
                <c:pt idx="51">
                  <c:v>97</c:v>
                </c:pt>
                <c:pt idx="54">
                  <c:v>92.666666666666657</c:v>
                </c:pt>
                <c:pt idx="57">
                  <c:v>83.333333333333329</c:v>
                </c:pt>
                <c:pt idx="60">
                  <c:v>98.666666666666657</c:v>
                </c:pt>
                <c:pt idx="63">
                  <c:v>88.333333333333329</c:v>
                </c:pt>
                <c:pt idx="66">
                  <c:v>92.666666666666657</c:v>
                </c:pt>
                <c:pt idx="69">
                  <c:v>92.666666666666657</c:v>
                </c:pt>
                <c:pt idx="72">
                  <c:v>92.666666666666657</c:v>
                </c:pt>
                <c:pt idx="75">
                  <c:v>92</c:v>
                </c:pt>
                <c:pt idx="78">
                  <c:v>92.666666666666657</c:v>
                </c:pt>
                <c:pt idx="81">
                  <c:v>92</c:v>
                </c:pt>
                <c:pt idx="84">
                  <c:v>91</c:v>
                </c:pt>
                <c:pt idx="87">
                  <c:v>94.333333333333329</c:v>
                </c:pt>
                <c:pt idx="90">
                  <c:v>92.666666666666657</c:v>
                </c:pt>
                <c:pt idx="93">
                  <c:v>94</c:v>
                </c:pt>
              </c:numCache>
            </c:numRef>
          </c:val>
        </c:ser>
        <c:ser>
          <c:idx val="1"/>
          <c:order val="2"/>
          <c:tx>
            <c:strRef>
              <c:f>Januar!$M$2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Januar!$Q$4:$Q$97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Jan </c:v>
                </c:pt>
              </c:strCache>
            </c:strRef>
          </c:cat>
          <c:val>
            <c:numRef>
              <c:f>Januar!$M$4:$M$97</c:f>
              <c:numCache>
                <c:formatCode>0</c:formatCode>
                <c:ptCount val="94"/>
                <c:pt idx="0">
                  <c:v>75</c:v>
                </c:pt>
                <c:pt idx="3">
                  <c:v>75</c:v>
                </c:pt>
                <c:pt idx="6">
                  <c:v>76</c:v>
                </c:pt>
                <c:pt idx="9">
                  <c:v>82</c:v>
                </c:pt>
                <c:pt idx="12">
                  <c:v>73</c:v>
                </c:pt>
                <c:pt idx="15">
                  <c:v>71</c:v>
                </c:pt>
                <c:pt idx="18">
                  <c:v>73</c:v>
                </c:pt>
                <c:pt idx="21">
                  <c:v>82</c:v>
                </c:pt>
                <c:pt idx="24">
                  <c:v>71</c:v>
                </c:pt>
                <c:pt idx="27">
                  <c:v>68</c:v>
                </c:pt>
                <c:pt idx="30">
                  <c:v>73</c:v>
                </c:pt>
                <c:pt idx="33">
                  <c:v>79</c:v>
                </c:pt>
                <c:pt idx="36">
                  <c:v>88</c:v>
                </c:pt>
                <c:pt idx="39">
                  <c:v>72</c:v>
                </c:pt>
                <c:pt idx="42">
                  <c:v>83</c:v>
                </c:pt>
                <c:pt idx="45">
                  <c:v>73</c:v>
                </c:pt>
                <c:pt idx="48">
                  <c:v>73</c:v>
                </c:pt>
                <c:pt idx="51">
                  <c:v>77</c:v>
                </c:pt>
                <c:pt idx="54">
                  <c:v>72</c:v>
                </c:pt>
                <c:pt idx="57">
                  <c:v>64</c:v>
                </c:pt>
                <c:pt idx="60">
                  <c:v>83</c:v>
                </c:pt>
                <c:pt idx="63">
                  <c:v>75</c:v>
                </c:pt>
                <c:pt idx="66">
                  <c:v>73</c:v>
                </c:pt>
                <c:pt idx="69">
                  <c:v>70</c:v>
                </c:pt>
                <c:pt idx="72">
                  <c:v>73</c:v>
                </c:pt>
                <c:pt idx="75">
                  <c:v>72</c:v>
                </c:pt>
                <c:pt idx="78">
                  <c:v>75</c:v>
                </c:pt>
                <c:pt idx="81">
                  <c:v>72</c:v>
                </c:pt>
                <c:pt idx="84">
                  <c:v>74</c:v>
                </c:pt>
                <c:pt idx="87">
                  <c:v>77</c:v>
                </c:pt>
                <c:pt idx="90">
                  <c:v>73</c:v>
                </c:pt>
                <c:pt idx="93">
                  <c:v>74</c:v>
                </c:pt>
              </c:numCache>
            </c:numRef>
          </c:val>
        </c:ser>
        <c:ser>
          <c:idx val="2"/>
          <c:order val="3"/>
          <c:tx>
            <c:strRef>
              <c:f>Januar!$N$2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Januar!$Q$4:$Q$97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Jan </c:v>
                </c:pt>
              </c:strCache>
            </c:strRef>
          </c:cat>
          <c:val>
            <c:numRef>
              <c:f>Januar!$N$4:$N$97</c:f>
              <c:numCache>
                <c:formatCode>0</c:formatCode>
                <c:ptCount val="94"/>
                <c:pt idx="0">
                  <c:v>70</c:v>
                </c:pt>
                <c:pt idx="3">
                  <c:v>70</c:v>
                </c:pt>
                <c:pt idx="6">
                  <c:v>73</c:v>
                </c:pt>
                <c:pt idx="9">
                  <c:v>79</c:v>
                </c:pt>
                <c:pt idx="12">
                  <c:v>68</c:v>
                </c:pt>
                <c:pt idx="15">
                  <c:v>67</c:v>
                </c:pt>
                <c:pt idx="18">
                  <c:v>68</c:v>
                </c:pt>
                <c:pt idx="21">
                  <c:v>82</c:v>
                </c:pt>
                <c:pt idx="24">
                  <c:v>76</c:v>
                </c:pt>
                <c:pt idx="27">
                  <c:v>70</c:v>
                </c:pt>
                <c:pt idx="30">
                  <c:v>68</c:v>
                </c:pt>
                <c:pt idx="33">
                  <c:v>70</c:v>
                </c:pt>
                <c:pt idx="36">
                  <c:v>77</c:v>
                </c:pt>
                <c:pt idx="39">
                  <c:v>71</c:v>
                </c:pt>
                <c:pt idx="42">
                  <c:v>81</c:v>
                </c:pt>
                <c:pt idx="45">
                  <c:v>73</c:v>
                </c:pt>
                <c:pt idx="48">
                  <c:v>68</c:v>
                </c:pt>
                <c:pt idx="51">
                  <c:v>68</c:v>
                </c:pt>
                <c:pt idx="54">
                  <c:v>76</c:v>
                </c:pt>
                <c:pt idx="57">
                  <c:v>70</c:v>
                </c:pt>
                <c:pt idx="60">
                  <c:v>78</c:v>
                </c:pt>
                <c:pt idx="63">
                  <c:v>82</c:v>
                </c:pt>
                <c:pt idx="66">
                  <c:v>68</c:v>
                </c:pt>
                <c:pt idx="69">
                  <c:v>75</c:v>
                </c:pt>
                <c:pt idx="72">
                  <c:v>68</c:v>
                </c:pt>
                <c:pt idx="75">
                  <c:v>65</c:v>
                </c:pt>
                <c:pt idx="78">
                  <c:v>73</c:v>
                </c:pt>
                <c:pt idx="81">
                  <c:v>65</c:v>
                </c:pt>
                <c:pt idx="84">
                  <c:v>73</c:v>
                </c:pt>
                <c:pt idx="87">
                  <c:v>68</c:v>
                </c:pt>
                <c:pt idx="90">
                  <c:v>68</c:v>
                </c:pt>
                <c:pt idx="93">
                  <c:v>71</c:v>
                </c:pt>
              </c:numCache>
            </c:numRef>
          </c:val>
        </c:ser>
        <c:ser>
          <c:idx val="4"/>
          <c:order val="4"/>
          <c:tx>
            <c:strRef>
              <c:f>Januar!$P$2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b"/>
            <c:showVal val="1"/>
          </c:dLbls>
          <c:cat>
            <c:strRef>
              <c:f>Januar!$Q$4:$Q$97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Jan </c:v>
                </c:pt>
              </c:strCache>
            </c:strRef>
          </c:cat>
          <c:val>
            <c:numRef>
              <c:f>Januar!$P$4:$P$97</c:f>
              <c:numCache>
                <c:formatCode>0</c:formatCode>
                <c:ptCount val="94"/>
                <c:pt idx="0">
                  <c:v>74</c:v>
                </c:pt>
                <c:pt idx="3">
                  <c:v>74</c:v>
                </c:pt>
                <c:pt idx="6">
                  <c:v>57</c:v>
                </c:pt>
                <c:pt idx="9">
                  <c:v>60</c:v>
                </c:pt>
                <c:pt idx="12">
                  <c:v>59</c:v>
                </c:pt>
                <c:pt idx="15">
                  <c:v>66</c:v>
                </c:pt>
                <c:pt idx="18">
                  <c:v>59</c:v>
                </c:pt>
                <c:pt idx="21">
                  <c:v>57</c:v>
                </c:pt>
                <c:pt idx="24">
                  <c:v>52</c:v>
                </c:pt>
                <c:pt idx="27">
                  <c:v>58</c:v>
                </c:pt>
                <c:pt idx="30">
                  <c:v>59</c:v>
                </c:pt>
                <c:pt idx="33">
                  <c:v>66</c:v>
                </c:pt>
                <c:pt idx="36">
                  <c:v>53</c:v>
                </c:pt>
                <c:pt idx="39">
                  <c:v>55</c:v>
                </c:pt>
                <c:pt idx="42">
                  <c:v>51</c:v>
                </c:pt>
                <c:pt idx="45">
                  <c:v>51</c:v>
                </c:pt>
                <c:pt idx="48">
                  <c:v>59</c:v>
                </c:pt>
                <c:pt idx="51">
                  <c:v>60</c:v>
                </c:pt>
                <c:pt idx="54">
                  <c:v>62</c:v>
                </c:pt>
                <c:pt idx="57">
                  <c:v>58</c:v>
                </c:pt>
                <c:pt idx="60">
                  <c:v>47</c:v>
                </c:pt>
                <c:pt idx="63">
                  <c:v>40</c:v>
                </c:pt>
                <c:pt idx="66">
                  <c:v>59</c:v>
                </c:pt>
                <c:pt idx="69">
                  <c:v>68</c:v>
                </c:pt>
                <c:pt idx="72">
                  <c:v>59</c:v>
                </c:pt>
                <c:pt idx="75">
                  <c:v>60</c:v>
                </c:pt>
                <c:pt idx="78">
                  <c:v>53</c:v>
                </c:pt>
                <c:pt idx="81">
                  <c:v>60</c:v>
                </c:pt>
                <c:pt idx="84">
                  <c:v>51</c:v>
                </c:pt>
                <c:pt idx="87">
                  <c:v>52</c:v>
                </c:pt>
                <c:pt idx="90">
                  <c:v>59</c:v>
                </c:pt>
                <c:pt idx="93">
                  <c:v>58</c:v>
                </c:pt>
              </c:numCache>
            </c:numRef>
          </c:val>
        </c:ser>
        <c:dLbls>
          <c:showVal val="1"/>
        </c:dLbls>
        <c:marker val="1"/>
        <c:axId val="151829504"/>
        <c:axId val="157108096"/>
      </c:lineChart>
      <c:catAx>
        <c:axId val="151829504"/>
        <c:scaling>
          <c:orientation val="minMax"/>
        </c:scaling>
        <c:axPos val="b"/>
        <c:title>
          <c:tx>
            <c:strRef>
              <c:f>Januar!$AE$3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7108096"/>
        <c:crosses val="autoZero"/>
        <c:auto val="1"/>
        <c:lblAlgn val="ctr"/>
        <c:lblOffset val="100"/>
        <c:tickLblSkip val="1"/>
        <c:tickMarkSkip val="1"/>
      </c:catAx>
      <c:valAx>
        <c:axId val="15710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Januar!$AE$4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6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82950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Maj!$AE$2</c:f>
          <c:strCache>
            <c:ptCount val="1"/>
            <c:pt idx="0">
              <c:v>Blodtryksmålinger på venstre overarm i niveau med hjertet Maj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Maj!$L$2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Maj!$Q$3:$Q$97</c:f>
              <c:strCache>
                <c:ptCount val="95"/>
                <c:pt idx="0">
                  <c:v>Avg Apr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Maj </c:v>
                </c:pt>
              </c:strCache>
            </c:strRef>
          </c:cat>
          <c:val>
            <c:numRef>
              <c:f>Maj!$L$3:$L$97</c:f>
              <c:numCache>
                <c:formatCode>0</c:formatCode>
                <c:ptCount val="95"/>
                <c:pt idx="0">
                  <c:v>129</c:v>
                </c:pt>
                <c:pt idx="1">
                  <c:v>124</c:v>
                </c:pt>
                <c:pt idx="4">
                  <c:v>130</c:v>
                </c:pt>
                <c:pt idx="7">
                  <c:v>130</c:v>
                </c:pt>
                <c:pt idx="10">
                  <c:v>140</c:v>
                </c:pt>
                <c:pt idx="13">
                  <c:v>130</c:v>
                </c:pt>
                <c:pt idx="16">
                  <c:v>130</c:v>
                </c:pt>
                <c:pt idx="19">
                  <c:v>149</c:v>
                </c:pt>
                <c:pt idx="22">
                  <c:v>130</c:v>
                </c:pt>
                <c:pt idx="25">
                  <c:v>130</c:v>
                </c:pt>
                <c:pt idx="28">
                  <c:v>125</c:v>
                </c:pt>
                <c:pt idx="31">
                  <c:v>130</c:v>
                </c:pt>
                <c:pt idx="34">
                  <c:v>130</c:v>
                </c:pt>
                <c:pt idx="37">
                  <c:v>121</c:v>
                </c:pt>
                <c:pt idx="40">
                  <c:v>136</c:v>
                </c:pt>
                <c:pt idx="43">
                  <c:v>130</c:v>
                </c:pt>
                <c:pt idx="46">
                  <c:v>144</c:v>
                </c:pt>
                <c:pt idx="49">
                  <c:v>130</c:v>
                </c:pt>
                <c:pt idx="52">
                  <c:v>130</c:v>
                </c:pt>
                <c:pt idx="55">
                  <c:v>135</c:v>
                </c:pt>
                <c:pt idx="58">
                  <c:v>130</c:v>
                </c:pt>
                <c:pt idx="61">
                  <c:v>130</c:v>
                </c:pt>
                <c:pt idx="64">
                  <c:v>143</c:v>
                </c:pt>
                <c:pt idx="67">
                  <c:v>130</c:v>
                </c:pt>
                <c:pt idx="70">
                  <c:v>130</c:v>
                </c:pt>
                <c:pt idx="73">
                  <c:v>130</c:v>
                </c:pt>
                <c:pt idx="76">
                  <c:v>130</c:v>
                </c:pt>
                <c:pt idx="79">
                  <c:v>130</c:v>
                </c:pt>
                <c:pt idx="82">
                  <c:v>138</c:v>
                </c:pt>
                <c:pt idx="85">
                  <c:v>130</c:v>
                </c:pt>
                <c:pt idx="88">
                  <c:v>130</c:v>
                </c:pt>
                <c:pt idx="91">
                  <c:v>150</c:v>
                </c:pt>
                <c:pt idx="9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Maj!$M$2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Maj!$Q$3:$Q$97</c:f>
              <c:strCache>
                <c:ptCount val="95"/>
                <c:pt idx="0">
                  <c:v>Avg Apr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Maj </c:v>
                </c:pt>
              </c:strCache>
            </c:strRef>
          </c:cat>
          <c:val>
            <c:numRef>
              <c:f>Maj!$M$3:$M$97</c:f>
              <c:numCache>
                <c:formatCode>0</c:formatCode>
                <c:ptCount val="95"/>
                <c:pt idx="0">
                  <c:v>74</c:v>
                </c:pt>
                <c:pt idx="1">
                  <c:v>71</c:v>
                </c:pt>
                <c:pt idx="4">
                  <c:v>75</c:v>
                </c:pt>
                <c:pt idx="7">
                  <c:v>75</c:v>
                </c:pt>
                <c:pt idx="10">
                  <c:v>90</c:v>
                </c:pt>
                <c:pt idx="13">
                  <c:v>75</c:v>
                </c:pt>
                <c:pt idx="16">
                  <c:v>75</c:v>
                </c:pt>
                <c:pt idx="19">
                  <c:v>77</c:v>
                </c:pt>
                <c:pt idx="22">
                  <c:v>75</c:v>
                </c:pt>
                <c:pt idx="25">
                  <c:v>75</c:v>
                </c:pt>
                <c:pt idx="28">
                  <c:v>75</c:v>
                </c:pt>
                <c:pt idx="31">
                  <c:v>75</c:v>
                </c:pt>
                <c:pt idx="34">
                  <c:v>79</c:v>
                </c:pt>
                <c:pt idx="37">
                  <c:v>69</c:v>
                </c:pt>
                <c:pt idx="40">
                  <c:v>72</c:v>
                </c:pt>
                <c:pt idx="43">
                  <c:v>75</c:v>
                </c:pt>
                <c:pt idx="46">
                  <c:v>82</c:v>
                </c:pt>
                <c:pt idx="49">
                  <c:v>75</c:v>
                </c:pt>
                <c:pt idx="52">
                  <c:v>75</c:v>
                </c:pt>
                <c:pt idx="55">
                  <c:v>70</c:v>
                </c:pt>
                <c:pt idx="58">
                  <c:v>75</c:v>
                </c:pt>
                <c:pt idx="61">
                  <c:v>75</c:v>
                </c:pt>
                <c:pt idx="64">
                  <c:v>74</c:v>
                </c:pt>
                <c:pt idx="67">
                  <c:v>75</c:v>
                </c:pt>
                <c:pt idx="70">
                  <c:v>75</c:v>
                </c:pt>
                <c:pt idx="73">
                  <c:v>75</c:v>
                </c:pt>
                <c:pt idx="76">
                  <c:v>75</c:v>
                </c:pt>
                <c:pt idx="79">
                  <c:v>75</c:v>
                </c:pt>
                <c:pt idx="82">
                  <c:v>73</c:v>
                </c:pt>
                <c:pt idx="85">
                  <c:v>75</c:v>
                </c:pt>
                <c:pt idx="88">
                  <c:v>75</c:v>
                </c:pt>
                <c:pt idx="91">
                  <c:v>80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Maj!$N$2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Maj!$Q$3:$Q$97</c:f>
              <c:strCache>
                <c:ptCount val="95"/>
                <c:pt idx="0">
                  <c:v>Avg Apr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Maj </c:v>
                </c:pt>
              </c:strCache>
            </c:strRef>
          </c:cat>
          <c:val>
            <c:numRef>
              <c:f>Maj!$N$3:$N$97</c:f>
              <c:numCache>
                <c:formatCode>0</c:formatCode>
                <c:ptCount val="95"/>
                <c:pt idx="0">
                  <c:v>71</c:v>
                </c:pt>
                <c:pt idx="1">
                  <c:v>79</c:v>
                </c:pt>
                <c:pt idx="4">
                  <c:v>65</c:v>
                </c:pt>
                <c:pt idx="7">
                  <c:v>65</c:v>
                </c:pt>
                <c:pt idx="10">
                  <c:v>76</c:v>
                </c:pt>
                <c:pt idx="13">
                  <c:v>65</c:v>
                </c:pt>
                <c:pt idx="16">
                  <c:v>65</c:v>
                </c:pt>
                <c:pt idx="19">
                  <c:v>80</c:v>
                </c:pt>
                <c:pt idx="22">
                  <c:v>65</c:v>
                </c:pt>
                <c:pt idx="25">
                  <c:v>65</c:v>
                </c:pt>
                <c:pt idx="28">
                  <c:v>74</c:v>
                </c:pt>
                <c:pt idx="31">
                  <c:v>65</c:v>
                </c:pt>
                <c:pt idx="34">
                  <c:v>74</c:v>
                </c:pt>
                <c:pt idx="37">
                  <c:v>74</c:v>
                </c:pt>
                <c:pt idx="40">
                  <c:v>69</c:v>
                </c:pt>
                <c:pt idx="43">
                  <c:v>65</c:v>
                </c:pt>
                <c:pt idx="46">
                  <c:v>80</c:v>
                </c:pt>
                <c:pt idx="49">
                  <c:v>65</c:v>
                </c:pt>
                <c:pt idx="52">
                  <c:v>65</c:v>
                </c:pt>
                <c:pt idx="55">
                  <c:v>72</c:v>
                </c:pt>
                <c:pt idx="58">
                  <c:v>65</c:v>
                </c:pt>
                <c:pt idx="61">
                  <c:v>65</c:v>
                </c:pt>
                <c:pt idx="64">
                  <c:v>73</c:v>
                </c:pt>
                <c:pt idx="67">
                  <c:v>65</c:v>
                </c:pt>
                <c:pt idx="70">
                  <c:v>72</c:v>
                </c:pt>
                <c:pt idx="73">
                  <c:v>72</c:v>
                </c:pt>
                <c:pt idx="76">
                  <c:v>65</c:v>
                </c:pt>
                <c:pt idx="79">
                  <c:v>65</c:v>
                </c:pt>
                <c:pt idx="82">
                  <c:v>70</c:v>
                </c:pt>
                <c:pt idx="85">
                  <c:v>65</c:v>
                </c:pt>
                <c:pt idx="88">
                  <c:v>65</c:v>
                </c:pt>
                <c:pt idx="91">
                  <c:v>75</c:v>
                </c:pt>
                <c:pt idx="94">
                  <c:v>69</c:v>
                </c:pt>
              </c:numCache>
            </c:numRef>
          </c:val>
        </c:ser>
        <c:dLbls>
          <c:showVal val="1"/>
        </c:dLbls>
        <c:marker val="1"/>
        <c:axId val="139933568"/>
        <c:axId val="139939840"/>
      </c:lineChart>
      <c:catAx>
        <c:axId val="139933568"/>
        <c:scaling>
          <c:orientation val="minMax"/>
        </c:scaling>
        <c:axPos val="b"/>
        <c:majorGridlines/>
        <c:title>
          <c:tx>
            <c:strRef>
              <c:f>Maj!$Q$103</c:f>
              <c:strCache>
                <c:ptCount val="1"/>
                <c:pt idx="0">
                  <c:v>Dit blodtryk er i Maj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939840"/>
        <c:crosses val="autoZero"/>
        <c:auto val="1"/>
        <c:lblAlgn val="ctr"/>
        <c:lblOffset val="100"/>
        <c:tickLblSkip val="1"/>
        <c:tickMarkSkip val="1"/>
      </c:catAx>
      <c:valAx>
        <c:axId val="13993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Maj!$AE$4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93356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Juni!$AE$2</c:f>
          <c:strCache>
            <c:ptCount val="1"/>
            <c:pt idx="0">
              <c:v>Blodtryksmålinger på venstre overarm i niveau med hjertet Jun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Juni!$L$2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Juni!$L$3:$L$97</c:f>
              <c:numCache>
                <c:formatCode>0</c:formatCode>
                <c:ptCount val="95"/>
                <c:pt idx="0">
                  <c:v>132</c:v>
                </c:pt>
                <c:pt idx="1">
                  <c:v>130</c:v>
                </c:pt>
                <c:pt idx="4">
                  <c:v>130</c:v>
                </c:pt>
                <c:pt idx="7">
                  <c:v>135</c:v>
                </c:pt>
                <c:pt idx="10">
                  <c:v>130</c:v>
                </c:pt>
                <c:pt idx="13">
                  <c:v>130</c:v>
                </c:pt>
                <c:pt idx="16">
                  <c:v>136</c:v>
                </c:pt>
                <c:pt idx="19">
                  <c:v>130</c:v>
                </c:pt>
                <c:pt idx="22">
                  <c:v>130</c:v>
                </c:pt>
                <c:pt idx="25">
                  <c:v>134</c:v>
                </c:pt>
                <c:pt idx="28">
                  <c:v>130</c:v>
                </c:pt>
                <c:pt idx="31">
                  <c:v>130</c:v>
                </c:pt>
                <c:pt idx="34">
                  <c:v>132</c:v>
                </c:pt>
                <c:pt idx="37">
                  <c:v>130</c:v>
                </c:pt>
                <c:pt idx="40">
                  <c:v>142</c:v>
                </c:pt>
                <c:pt idx="43">
                  <c:v>120</c:v>
                </c:pt>
                <c:pt idx="46">
                  <c:v>130</c:v>
                </c:pt>
                <c:pt idx="49">
                  <c:v>143</c:v>
                </c:pt>
                <c:pt idx="52">
                  <c:v>131</c:v>
                </c:pt>
                <c:pt idx="55">
                  <c:v>130</c:v>
                </c:pt>
                <c:pt idx="58">
                  <c:v>136</c:v>
                </c:pt>
                <c:pt idx="61">
                  <c:v>147</c:v>
                </c:pt>
                <c:pt idx="64">
                  <c:v>130</c:v>
                </c:pt>
                <c:pt idx="67">
                  <c:v>139</c:v>
                </c:pt>
                <c:pt idx="70">
                  <c:v>135</c:v>
                </c:pt>
                <c:pt idx="73">
                  <c:v>130</c:v>
                </c:pt>
                <c:pt idx="76">
                  <c:v>130</c:v>
                </c:pt>
                <c:pt idx="79">
                  <c:v>138</c:v>
                </c:pt>
                <c:pt idx="82">
                  <c:v>130</c:v>
                </c:pt>
                <c:pt idx="85">
                  <c:v>130</c:v>
                </c:pt>
                <c:pt idx="88">
                  <c:v>133</c:v>
                </c:pt>
                <c:pt idx="94">
                  <c:v>132</c:v>
                </c:pt>
              </c:numCache>
            </c:numRef>
          </c:val>
        </c:ser>
        <c:ser>
          <c:idx val="3"/>
          <c:order val="1"/>
          <c:tx>
            <c:strRef>
              <c:f>Juni!$O$2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Juni!$O$3:$O$97</c:f>
              <c:numCache>
                <c:formatCode>0</c:formatCode>
                <c:ptCount val="95"/>
                <c:pt idx="0">
                  <c:v>94</c:v>
                </c:pt>
                <c:pt idx="1">
                  <c:v>93.333333333333329</c:v>
                </c:pt>
                <c:pt idx="4">
                  <c:v>93.333333333333329</c:v>
                </c:pt>
                <c:pt idx="7">
                  <c:v>96.333333333333329</c:v>
                </c:pt>
                <c:pt idx="10">
                  <c:v>93.333333333333329</c:v>
                </c:pt>
                <c:pt idx="13">
                  <c:v>93.333333333333329</c:v>
                </c:pt>
                <c:pt idx="16">
                  <c:v>94</c:v>
                </c:pt>
                <c:pt idx="19">
                  <c:v>93.333333333333329</c:v>
                </c:pt>
                <c:pt idx="22">
                  <c:v>93.333333333333329</c:v>
                </c:pt>
                <c:pt idx="25">
                  <c:v>94</c:v>
                </c:pt>
                <c:pt idx="28">
                  <c:v>93.333333333333329</c:v>
                </c:pt>
                <c:pt idx="31">
                  <c:v>93.333333333333329</c:v>
                </c:pt>
                <c:pt idx="34">
                  <c:v>93.333333333333329</c:v>
                </c:pt>
                <c:pt idx="37">
                  <c:v>93.333333333333329</c:v>
                </c:pt>
                <c:pt idx="40">
                  <c:v>100.66666666666666</c:v>
                </c:pt>
                <c:pt idx="43">
                  <c:v>88.666666666666657</c:v>
                </c:pt>
                <c:pt idx="46">
                  <c:v>93.333333333333329</c:v>
                </c:pt>
                <c:pt idx="49">
                  <c:v>99.666666666666657</c:v>
                </c:pt>
                <c:pt idx="52">
                  <c:v>93.666666666666657</c:v>
                </c:pt>
                <c:pt idx="55">
                  <c:v>93.333333333333329</c:v>
                </c:pt>
                <c:pt idx="58">
                  <c:v>95.333333333333329</c:v>
                </c:pt>
                <c:pt idx="61">
                  <c:v>99.666666666666657</c:v>
                </c:pt>
                <c:pt idx="64">
                  <c:v>93.333333333333329</c:v>
                </c:pt>
                <c:pt idx="67">
                  <c:v>97.666666666666657</c:v>
                </c:pt>
                <c:pt idx="70">
                  <c:v>96.333333333333329</c:v>
                </c:pt>
                <c:pt idx="73">
                  <c:v>93.333333333333329</c:v>
                </c:pt>
                <c:pt idx="76">
                  <c:v>93.333333333333329</c:v>
                </c:pt>
                <c:pt idx="79">
                  <c:v>96.666666666666657</c:v>
                </c:pt>
                <c:pt idx="82">
                  <c:v>93.333333333333329</c:v>
                </c:pt>
                <c:pt idx="85">
                  <c:v>93.333333333333329</c:v>
                </c:pt>
                <c:pt idx="88">
                  <c:v>93</c:v>
                </c:pt>
                <c:pt idx="94">
                  <c:v>94</c:v>
                </c:pt>
              </c:numCache>
            </c:numRef>
          </c:val>
        </c:ser>
        <c:ser>
          <c:idx val="1"/>
          <c:order val="2"/>
          <c:tx>
            <c:strRef>
              <c:f>Juni!$M$2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Juni!$M$3:$M$97</c:f>
              <c:numCache>
                <c:formatCode>0</c:formatCode>
                <c:ptCount val="95"/>
                <c:pt idx="0">
                  <c:v>75</c:v>
                </c:pt>
                <c:pt idx="1">
                  <c:v>75</c:v>
                </c:pt>
                <c:pt idx="4">
                  <c:v>75</c:v>
                </c:pt>
                <c:pt idx="7">
                  <c:v>77</c:v>
                </c:pt>
                <c:pt idx="10">
                  <c:v>75</c:v>
                </c:pt>
                <c:pt idx="13">
                  <c:v>75</c:v>
                </c:pt>
                <c:pt idx="16">
                  <c:v>73</c:v>
                </c:pt>
                <c:pt idx="19">
                  <c:v>75</c:v>
                </c:pt>
                <c:pt idx="22">
                  <c:v>75</c:v>
                </c:pt>
                <c:pt idx="25">
                  <c:v>74</c:v>
                </c:pt>
                <c:pt idx="28">
                  <c:v>75</c:v>
                </c:pt>
                <c:pt idx="31">
                  <c:v>75</c:v>
                </c:pt>
                <c:pt idx="34">
                  <c:v>74</c:v>
                </c:pt>
                <c:pt idx="37">
                  <c:v>75</c:v>
                </c:pt>
                <c:pt idx="40">
                  <c:v>80</c:v>
                </c:pt>
                <c:pt idx="43">
                  <c:v>73</c:v>
                </c:pt>
                <c:pt idx="46">
                  <c:v>75</c:v>
                </c:pt>
                <c:pt idx="49">
                  <c:v>78</c:v>
                </c:pt>
                <c:pt idx="52">
                  <c:v>75</c:v>
                </c:pt>
                <c:pt idx="55">
                  <c:v>75</c:v>
                </c:pt>
                <c:pt idx="58">
                  <c:v>75</c:v>
                </c:pt>
                <c:pt idx="61">
                  <c:v>76</c:v>
                </c:pt>
                <c:pt idx="64">
                  <c:v>75</c:v>
                </c:pt>
                <c:pt idx="67">
                  <c:v>77</c:v>
                </c:pt>
                <c:pt idx="70">
                  <c:v>77</c:v>
                </c:pt>
                <c:pt idx="73">
                  <c:v>75</c:v>
                </c:pt>
                <c:pt idx="76">
                  <c:v>75</c:v>
                </c:pt>
                <c:pt idx="79">
                  <c:v>76</c:v>
                </c:pt>
                <c:pt idx="82">
                  <c:v>75</c:v>
                </c:pt>
                <c:pt idx="85">
                  <c:v>75</c:v>
                </c:pt>
                <c:pt idx="88">
                  <c:v>73</c:v>
                </c:pt>
                <c:pt idx="94">
                  <c:v>75</c:v>
                </c:pt>
              </c:numCache>
            </c:numRef>
          </c:val>
        </c:ser>
        <c:ser>
          <c:idx val="2"/>
          <c:order val="3"/>
          <c:tx>
            <c:strRef>
              <c:f>Juni!$N$2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ctr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Juni!$N$3:$N$97</c:f>
              <c:numCache>
                <c:formatCode>0</c:formatCode>
                <c:ptCount val="95"/>
                <c:pt idx="0">
                  <c:v>69</c:v>
                </c:pt>
                <c:pt idx="1">
                  <c:v>65</c:v>
                </c:pt>
                <c:pt idx="4">
                  <c:v>65</c:v>
                </c:pt>
                <c:pt idx="7">
                  <c:v>71</c:v>
                </c:pt>
                <c:pt idx="10">
                  <c:v>65</c:v>
                </c:pt>
                <c:pt idx="13">
                  <c:v>65</c:v>
                </c:pt>
                <c:pt idx="16">
                  <c:v>66</c:v>
                </c:pt>
                <c:pt idx="19">
                  <c:v>65</c:v>
                </c:pt>
                <c:pt idx="22">
                  <c:v>65</c:v>
                </c:pt>
                <c:pt idx="25">
                  <c:v>68</c:v>
                </c:pt>
                <c:pt idx="28">
                  <c:v>65</c:v>
                </c:pt>
                <c:pt idx="31">
                  <c:v>65</c:v>
                </c:pt>
                <c:pt idx="34">
                  <c:v>69</c:v>
                </c:pt>
                <c:pt idx="37">
                  <c:v>65</c:v>
                </c:pt>
                <c:pt idx="40">
                  <c:v>71</c:v>
                </c:pt>
                <c:pt idx="43">
                  <c:v>73</c:v>
                </c:pt>
                <c:pt idx="46">
                  <c:v>65</c:v>
                </c:pt>
                <c:pt idx="49">
                  <c:v>70</c:v>
                </c:pt>
                <c:pt idx="52">
                  <c:v>67</c:v>
                </c:pt>
                <c:pt idx="55">
                  <c:v>65</c:v>
                </c:pt>
                <c:pt idx="58">
                  <c:v>70</c:v>
                </c:pt>
                <c:pt idx="61">
                  <c:v>65</c:v>
                </c:pt>
                <c:pt idx="64">
                  <c:v>65</c:v>
                </c:pt>
                <c:pt idx="67">
                  <c:v>72</c:v>
                </c:pt>
                <c:pt idx="70">
                  <c:v>73</c:v>
                </c:pt>
                <c:pt idx="73">
                  <c:v>65</c:v>
                </c:pt>
                <c:pt idx="76">
                  <c:v>70</c:v>
                </c:pt>
                <c:pt idx="79">
                  <c:v>70</c:v>
                </c:pt>
                <c:pt idx="82">
                  <c:v>65</c:v>
                </c:pt>
                <c:pt idx="85">
                  <c:v>71</c:v>
                </c:pt>
                <c:pt idx="88">
                  <c:v>70</c:v>
                </c:pt>
                <c:pt idx="94">
                  <c:v>67</c:v>
                </c:pt>
              </c:numCache>
            </c:numRef>
          </c:val>
        </c:ser>
        <c:ser>
          <c:idx val="4"/>
          <c:order val="4"/>
          <c:tx>
            <c:strRef>
              <c:f>Juni!$P$2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b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Juni!$P$3:$P$97</c:f>
              <c:numCache>
                <c:formatCode>0</c:formatCode>
                <c:ptCount val="95"/>
                <c:pt idx="0">
                  <c:v>57</c:v>
                </c:pt>
                <c:pt idx="1">
                  <c:v>55</c:v>
                </c:pt>
                <c:pt idx="4">
                  <c:v>55</c:v>
                </c:pt>
                <c:pt idx="7">
                  <c:v>58</c:v>
                </c:pt>
                <c:pt idx="10">
                  <c:v>55</c:v>
                </c:pt>
                <c:pt idx="13">
                  <c:v>55</c:v>
                </c:pt>
                <c:pt idx="16">
                  <c:v>63</c:v>
                </c:pt>
                <c:pt idx="19">
                  <c:v>55</c:v>
                </c:pt>
                <c:pt idx="22">
                  <c:v>55</c:v>
                </c:pt>
                <c:pt idx="25">
                  <c:v>60</c:v>
                </c:pt>
                <c:pt idx="28">
                  <c:v>55</c:v>
                </c:pt>
                <c:pt idx="31">
                  <c:v>55</c:v>
                </c:pt>
                <c:pt idx="34">
                  <c:v>58</c:v>
                </c:pt>
                <c:pt idx="37">
                  <c:v>55</c:v>
                </c:pt>
                <c:pt idx="40">
                  <c:v>62</c:v>
                </c:pt>
                <c:pt idx="43">
                  <c:v>47</c:v>
                </c:pt>
                <c:pt idx="46">
                  <c:v>55</c:v>
                </c:pt>
                <c:pt idx="49">
                  <c:v>65</c:v>
                </c:pt>
                <c:pt idx="52">
                  <c:v>56</c:v>
                </c:pt>
                <c:pt idx="55">
                  <c:v>55</c:v>
                </c:pt>
                <c:pt idx="58">
                  <c:v>61</c:v>
                </c:pt>
                <c:pt idx="61">
                  <c:v>71</c:v>
                </c:pt>
                <c:pt idx="64">
                  <c:v>55</c:v>
                </c:pt>
                <c:pt idx="67">
                  <c:v>62</c:v>
                </c:pt>
                <c:pt idx="70">
                  <c:v>58</c:v>
                </c:pt>
                <c:pt idx="73">
                  <c:v>55</c:v>
                </c:pt>
                <c:pt idx="76">
                  <c:v>55</c:v>
                </c:pt>
                <c:pt idx="79">
                  <c:v>62</c:v>
                </c:pt>
                <c:pt idx="82">
                  <c:v>55</c:v>
                </c:pt>
                <c:pt idx="85">
                  <c:v>55</c:v>
                </c:pt>
                <c:pt idx="88">
                  <c:v>60</c:v>
                </c:pt>
                <c:pt idx="94">
                  <c:v>57</c:v>
                </c:pt>
              </c:numCache>
            </c:numRef>
          </c:val>
        </c:ser>
        <c:dLbls>
          <c:showVal val="1"/>
        </c:dLbls>
        <c:marker val="1"/>
        <c:axId val="142726656"/>
        <c:axId val="142728576"/>
      </c:lineChart>
      <c:catAx>
        <c:axId val="142726656"/>
        <c:scaling>
          <c:orientation val="minMax"/>
        </c:scaling>
        <c:axPos val="b"/>
        <c:title>
          <c:tx>
            <c:strRef>
              <c:f>Juni!$AE$3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2728576"/>
        <c:crosses val="autoZero"/>
        <c:auto val="1"/>
        <c:lblAlgn val="ctr"/>
        <c:lblOffset val="100"/>
        <c:tickLblSkip val="1"/>
        <c:tickMarkSkip val="1"/>
      </c:catAx>
      <c:valAx>
        <c:axId val="14272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Juni!$AE$4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272665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Juni!$AE$2</c:f>
          <c:strCache>
            <c:ptCount val="1"/>
            <c:pt idx="0">
              <c:v>Blodtryksmålinger på venstre overarm i niveau med hjertet Jun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Juni!$L$2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Juni!$L$3:$L$97</c:f>
              <c:numCache>
                <c:formatCode>0</c:formatCode>
                <c:ptCount val="95"/>
                <c:pt idx="0">
                  <c:v>132</c:v>
                </c:pt>
                <c:pt idx="1">
                  <c:v>130</c:v>
                </c:pt>
                <c:pt idx="4">
                  <c:v>130</c:v>
                </c:pt>
                <c:pt idx="7">
                  <c:v>135</c:v>
                </c:pt>
                <c:pt idx="10">
                  <c:v>130</c:v>
                </c:pt>
                <c:pt idx="13">
                  <c:v>130</c:v>
                </c:pt>
                <c:pt idx="16">
                  <c:v>136</c:v>
                </c:pt>
                <c:pt idx="19">
                  <c:v>130</c:v>
                </c:pt>
                <c:pt idx="22">
                  <c:v>130</c:v>
                </c:pt>
                <c:pt idx="25">
                  <c:v>134</c:v>
                </c:pt>
                <c:pt idx="28">
                  <c:v>130</c:v>
                </c:pt>
                <c:pt idx="31">
                  <c:v>130</c:v>
                </c:pt>
                <c:pt idx="34">
                  <c:v>132</c:v>
                </c:pt>
                <c:pt idx="37">
                  <c:v>130</c:v>
                </c:pt>
                <c:pt idx="40">
                  <c:v>142</c:v>
                </c:pt>
                <c:pt idx="43">
                  <c:v>120</c:v>
                </c:pt>
                <c:pt idx="46">
                  <c:v>130</c:v>
                </c:pt>
                <c:pt idx="49">
                  <c:v>143</c:v>
                </c:pt>
                <c:pt idx="52">
                  <c:v>131</c:v>
                </c:pt>
                <c:pt idx="55">
                  <c:v>130</c:v>
                </c:pt>
                <c:pt idx="58">
                  <c:v>136</c:v>
                </c:pt>
                <c:pt idx="61">
                  <c:v>147</c:v>
                </c:pt>
                <c:pt idx="64">
                  <c:v>130</c:v>
                </c:pt>
                <c:pt idx="67">
                  <c:v>139</c:v>
                </c:pt>
                <c:pt idx="70">
                  <c:v>135</c:v>
                </c:pt>
                <c:pt idx="73">
                  <c:v>130</c:v>
                </c:pt>
                <c:pt idx="76">
                  <c:v>130</c:v>
                </c:pt>
                <c:pt idx="79">
                  <c:v>138</c:v>
                </c:pt>
                <c:pt idx="82">
                  <c:v>130</c:v>
                </c:pt>
                <c:pt idx="85">
                  <c:v>130</c:v>
                </c:pt>
                <c:pt idx="88">
                  <c:v>133</c:v>
                </c:pt>
                <c:pt idx="9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Juni!$M$2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Juni!$M$3:$M$97</c:f>
              <c:numCache>
                <c:formatCode>0</c:formatCode>
                <c:ptCount val="95"/>
                <c:pt idx="0">
                  <c:v>75</c:v>
                </c:pt>
                <c:pt idx="1">
                  <c:v>75</c:v>
                </c:pt>
                <c:pt idx="4">
                  <c:v>75</c:v>
                </c:pt>
                <c:pt idx="7">
                  <c:v>77</c:v>
                </c:pt>
                <c:pt idx="10">
                  <c:v>75</c:v>
                </c:pt>
                <c:pt idx="13">
                  <c:v>75</c:v>
                </c:pt>
                <c:pt idx="16">
                  <c:v>73</c:v>
                </c:pt>
                <c:pt idx="19">
                  <c:v>75</c:v>
                </c:pt>
                <c:pt idx="22">
                  <c:v>75</c:v>
                </c:pt>
                <c:pt idx="25">
                  <c:v>74</c:v>
                </c:pt>
                <c:pt idx="28">
                  <c:v>75</c:v>
                </c:pt>
                <c:pt idx="31">
                  <c:v>75</c:v>
                </c:pt>
                <c:pt idx="34">
                  <c:v>74</c:v>
                </c:pt>
                <c:pt idx="37">
                  <c:v>75</c:v>
                </c:pt>
                <c:pt idx="40">
                  <c:v>80</c:v>
                </c:pt>
                <c:pt idx="43">
                  <c:v>73</c:v>
                </c:pt>
                <c:pt idx="46">
                  <c:v>75</c:v>
                </c:pt>
                <c:pt idx="49">
                  <c:v>78</c:v>
                </c:pt>
                <c:pt idx="52">
                  <c:v>75</c:v>
                </c:pt>
                <c:pt idx="55">
                  <c:v>75</c:v>
                </c:pt>
                <c:pt idx="58">
                  <c:v>75</c:v>
                </c:pt>
                <c:pt idx="61">
                  <c:v>76</c:v>
                </c:pt>
                <c:pt idx="64">
                  <c:v>75</c:v>
                </c:pt>
                <c:pt idx="67">
                  <c:v>77</c:v>
                </c:pt>
                <c:pt idx="70">
                  <c:v>77</c:v>
                </c:pt>
                <c:pt idx="73">
                  <c:v>75</c:v>
                </c:pt>
                <c:pt idx="76">
                  <c:v>75</c:v>
                </c:pt>
                <c:pt idx="79">
                  <c:v>76</c:v>
                </c:pt>
                <c:pt idx="82">
                  <c:v>75</c:v>
                </c:pt>
                <c:pt idx="85">
                  <c:v>75</c:v>
                </c:pt>
                <c:pt idx="88">
                  <c:v>73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Juni!$N$2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Juni!$Q$3:$Q$97</c:f>
              <c:strCache>
                <c:ptCount val="95"/>
                <c:pt idx="0">
                  <c:v>Avg Maj2019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Jun </c:v>
                </c:pt>
              </c:strCache>
            </c:strRef>
          </c:cat>
          <c:val>
            <c:numRef>
              <c:f>Juni!$N$3:$N$97</c:f>
              <c:numCache>
                <c:formatCode>0</c:formatCode>
                <c:ptCount val="95"/>
                <c:pt idx="0">
                  <c:v>69</c:v>
                </c:pt>
                <c:pt idx="1">
                  <c:v>65</c:v>
                </c:pt>
                <c:pt idx="4">
                  <c:v>65</c:v>
                </c:pt>
                <c:pt idx="7">
                  <c:v>71</c:v>
                </c:pt>
                <c:pt idx="10">
                  <c:v>65</c:v>
                </c:pt>
                <c:pt idx="13">
                  <c:v>65</c:v>
                </c:pt>
                <c:pt idx="16">
                  <c:v>66</c:v>
                </c:pt>
                <c:pt idx="19">
                  <c:v>65</c:v>
                </c:pt>
                <c:pt idx="22">
                  <c:v>65</c:v>
                </c:pt>
                <c:pt idx="25">
                  <c:v>68</c:v>
                </c:pt>
                <c:pt idx="28">
                  <c:v>65</c:v>
                </c:pt>
                <c:pt idx="31">
                  <c:v>65</c:v>
                </c:pt>
                <c:pt idx="34">
                  <c:v>69</c:v>
                </c:pt>
                <c:pt idx="37">
                  <c:v>65</c:v>
                </c:pt>
                <c:pt idx="40">
                  <c:v>71</c:v>
                </c:pt>
                <c:pt idx="43">
                  <c:v>73</c:v>
                </c:pt>
                <c:pt idx="46">
                  <c:v>65</c:v>
                </c:pt>
                <c:pt idx="49">
                  <c:v>70</c:v>
                </c:pt>
                <c:pt idx="52">
                  <c:v>67</c:v>
                </c:pt>
                <c:pt idx="55">
                  <c:v>65</c:v>
                </c:pt>
                <c:pt idx="58">
                  <c:v>70</c:v>
                </c:pt>
                <c:pt idx="61">
                  <c:v>65</c:v>
                </c:pt>
                <c:pt idx="64">
                  <c:v>65</c:v>
                </c:pt>
                <c:pt idx="67">
                  <c:v>72</c:v>
                </c:pt>
                <c:pt idx="70">
                  <c:v>73</c:v>
                </c:pt>
                <c:pt idx="73">
                  <c:v>65</c:v>
                </c:pt>
                <c:pt idx="76">
                  <c:v>70</c:v>
                </c:pt>
                <c:pt idx="79">
                  <c:v>70</c:v>
                </c:pt>
                <c:pt idx="82">
                  <c:v>65</c:v>
                </c:pt>
                <c:pt idx="85">
                  <c:v>71</c:v>
                </c:pt>
                <c:pt idx="88">
                  <c:v>70</c:v>
                </c:pt>
                <c:pt idx="94">
                  <c:v>67</c:v>
                </c:pt>
              </c:numCache>
            </c:numRef>
          </c:val>
        </c:ser>
        <c:dLbls>
          <c:showVal val="1"/>
        </c:dLbls>
        <c:marker val="1"/>
        <c:axId val="142779136"/>
        <c:axId val="142781056"/>
      </c:lineChart>
      <c:catAx>
        <c:axId val="142779136"/>
        <c:scaling>
          <c:orientation val="minMax"/>
        </c:scaling>
        <c:axPos val="b"/>
        <c:majorGridlines/>
        <c:title>
          <c:tx>
            <c:strRef>
              <c:f>Juni!$Q$103</c:f>
              <c:strCache>
                <c:ptCount val="1"/>
                <c:pt idx="0">
                  <c:v>Dit blodtryk er i Jun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2781056"/>
        <c:crosses val="autoZero"/>
        <c:auto val="1"/>
        <c:lblAlgn val="ctr"/>
        <c:lblOffset val="100"/>
        <c:tickLblSkip val="1"/>
        <c:tickMarkSkip val="1"/>
      </c:catAx>
      <c:valAx>
        <c:axId val="142781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Juni!$AE$4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2779136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Juli!$AE$2</c:f>
          <c:strCache>
            <c:ptCount val="1"/>
            <c:pt idx="0">
              <c:v>Blodtryksmålinger på venstre overarm i niveau med hjertet Jul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Juli!$L$2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Juli!$Q$4:$Q$97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Jul </c:v>
                </c:pt>
              </c:strCache>
            </c:strRef>
          </c:cat>
          <c:val>
            <c:numRef>
              <c:f>Juli!$L$4:$L$97</c:f>
              <c:numCache>
                <c:formatCode>0</c:formatCode>
                <c:ptCount val="94"/>
                <c:pt idx="0">
                  <c:v>130</c:v>
                </c:pt>
                <c:pt idx="3">
                  <c:v>130</c:v>
                </c:pt>
                <c:pt idx="6">
                  <c:v>130</c:v>
                </c:pt>
                <c:pt idx="9">
                  <c:v>153</c:v>
                </c:pt>
                <c:pt idx="12">
                  <c:v>130</c:v>
                </c:pt>
                <c:pt idx="15">
                  <c:v>130</c:v>
                </c:pt>
                <c:pt idx="18">
                  <c:v>135</c:v>
                </c:pt>
                <c:pt idx="21">
                  <c:v>130</c:v>
                </c:pt>
                <c:pt idx="24">
                  <c:v>130</c:v>
                </c:pt>
                <c:pt idx="27">
                  <c:v>149</c:v>
                </c:pt>
                <c:pt idx="30">
                  <c:v>130</c:v>
                </c:pt>
                <c:pt idx="33">
                  <c:v>130</c:v>
                </c:pt>
                <c:pt idx="36">
                  <c:v>140</c:v>
                </c:pt>
                <c:pt idx="39">
                  <c:v>130</c:v>
                </c:pt>
                <c:pt idx="42">
                  <c:v>130</c:v>
                </c:pt>
                <c:pt idx="45">
                  <c:v>129</c:v>
                </c:pt>
                <c:pt idx="48">
                  <c:v>130</c:v>
                </c:pt>
                <c:pt idx="51">
                  <c:v>130</c:v>
                </c:pt>
                <c:pt idx="54">
                  <c:v>129</c:v>
                </c:pt>
                <c:pt idx="57">
                  <c:v>130</c:v>
                </c:pt>
                <c:pt idx="60">
                  <c:v>130</c:v>
                </c:pt>
                <c:pt idx="63">
                  <c:v>131</c:v>
                </c:pt>
                <c:pt idx="66">
                  <c:v>130</c:v>
                </c:pt>
                <c:pt idx="69">
                  <c:v>130</c:v>
                </c:pt>
                <c:pt idx="72">
                  <c:v>129</c:v>
                </c:pt>
                <c:pt idx="75">
                  <c:v>130</c:v>
                </c:pt>
                <c:pt idx="78">
                  <c:v>130</c:v>
                </c:pt>
                <c:pt idx="81">
                  <c:v>131</c:v>
                </c:pt>
                <c:pt idx="84">
                  <c:v>130</c:v>
                </c:pt>
                <c:pt idx="87">
                  <c:v>131</c:v>
                </c:pt>
                <c:pt idx="90">
                  <c:v>143</c:v>
                </c:pt>
                <c:pt idx="93">
                  <c:v>132</c:v>
                </c:pt>
              </c:numCache>
            </c:numRef>
          </c:val>
        </c:ser>
        <c:ser>
          <c:idx val="3"/>
          <c:order val="1"/>
          <c:tx>
            <c:strRef>
              <c:f>Juli!$O$2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showVal val="1"/>
          </c:dLbls>
          <c:cat>
            <c:strRef>
              <c:f>Juli!$Q$4:$Q$97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Jul </c:v>
                </c:pt>
              </c:strCache>
            </c:strRef>
          </c:cat>
          <c:val>
            <c:numRef>
              <c:f>Juli!$O$4:$O$97</c:f>
              <c:numCache>
                <c:formatCode>0</c:formatCode>
                <c:ptCount val="94"/>
                <c:pt idx="0">
                  <c:v>93.333333333333329</c:v>
                </c:pt>
                <c:pt idx="3">
                  <c:v>93.333333333333329</c:v>
                </c:pt>
                <c:pt idx="6">
                  <c:v>93.333333333333329</c:v>
                </c:pt>
                <c:pt idx="9">
                  <c:v>109.66666666666666</c:v>
                </c:pt>
                <c:pt idx="12">
                  <c:v>93.333333333333329</c:v>
                </c:pt>
                <c:pt idx="15">
                  <c:v>93.333333333333329</c:v>
                </c:pt>
                <c:pt idx="18">
                  <c:v>94.333333333333329</c:v>
                </c:pt>
                <c:pt idx="21">
                  <c:v>93.333333333333329</c:v>
                </c:pt>
                <c:pt idx="24">
                  <c:v>93.333333333333329</c:v>
                </c:pt>
                <c:pt idx="27">
                  <c:v>99.666666666666657</c:v>
                </c:pt>
                <c:pt idx="30">
                  <c:v>93.333333333333329</c:v>
                </c:pt>
                <c:pt idx="33">
                  <c:v>93.333333333333329</c:v>
                </c:pt>
                <c:pt idx="36">
                  <c:v>104.66666666666666</c:v>
                </c:pt>
                <c:pt idx="39">
                  <c:v>93.333333333333329</c:v>
                </c:pt>
                <c:pt idx="42">
                  <c:v>93.333333333333329</c:v>
                </c:pt>
                <c:pt idx="45">
                  <c:v>91</c:v>
                </c:pt>
                <c:pt idx="48">
                  <c:v>93.333333333333329</c:v>
                </c:pt>
                <c:pt idx="51">
                  <c:v>93.333333333333329</c:v>
                </c:pt>
                <c:pt idx="54">
                  <c:v>91</c:v>
                </c:pt>
                <c:pt idx="57">
                  <c:v>93.333333333333329</c:v>
                </c:pt>
                <c:pt idx="60">
                  <c:v>93.333333333333329</c:v>
                </c:pt>
                <c:pt idx="63">
                  <c:v>87.666666666666657</c:v>
                </c:pt>
                <c:pt idx="66">
                  <c:v>93.333333333333329</c:v>
                </c:pt>
                <c:pt idx="69">
                  <c:v>93.333333333333329</c:v>
                </c:pt>
                <c:pt idx="72">
                  <c:v>91</c:v>
                </c:pt>
                <c:pt idx="75">
                  <c:v>93.333333333333329</c:v>
                </c:pt>
                <c:pt idx="78">
                  <c:v>93.333333333333329</c:v>
                </c:pt>
                <c:pt idx="81">
                  <c:v>92.333333333333329</c:v>
                </c:pt>
                <c:pt idx="84">
                  <c:v>93.333333333333329</c:v>
                </c:pt>
                <c:pt idx="87">
                  <c:v>94.333333333333329</c:v>
                </c:pt>
                <c:pt idx="90">
                  <c:v>101</c:v>
                </c:pt>
                <c:pt idx="93">
                  <c:v>94</c:v>
                </c:pt>
              </c:numCache>
            </c:numRef>
          </c:val>
        </c:ser>
        <c:ser>
          <c:idx val="1"/>
          <c:order val="2"/>
          <c:tx>
            <c:strRef>
              <c:f>Juli!$M$2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Juli!$Q$4:$Q$97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Jul </c:v>
                </c:pt>
              </c:strCache>
            </c:strRef>
          </c:cat>
          <c:val>
            <c:numRef>
              <c:f>Juli!$M$4:$M$97</c:f>
              <c:numCache>
                <c:formatCode>0</c:formatCode>
                <c:ptCount val="9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88</c:v>
                </c:pt>
                <c:pt idx="12">
                  <c:v>75</c:v>
                </c:pt>
                <c:pt idx="15">
                  <c:v>75</c:v>
                </c:pt>
                <c:pt idx="18">
                  <c:v>74</c:v>
                </c:pt>
                <c:pt idx="21">
                  <c:v>75</c:v>
                </c:pt>
                <c:pt idx="24">
                  <c:v>75</c:v>
                </c:pt>
                <c:pt idx="27">
                  <c:v>75</c:v>
                </c:pt>
                <c:pt idx="30">
                  <c:v>75</c:v>
                </c:pt>
                <c:pt idx="33">
                  <c:v>75</c:v>
                </c:pt>
                <c:pt idx="36">
                  <c:v>87</c:v>
                </c:pt>
                <c:pt idx="39">
                  <c:v>75</c:v>
                </c:pt>
                <c:pt idx="42">
                  <c:v>75</c:v>
                </c:pt>
                <c:pt idx="45">
                  <c:v>72</c:v>
                </c:pt>
                <c:pt idx="48">
                  <c:v>75</c:v>
                </c:pt>
                <c:pt idx="51">
                  <c:v>75</c:v>
                </c:pt>
                <c:pt idx="54">
                  <c:v>72</c:v>
                </c:pt>
                <c:pt idx="57">
                  <c:v>75</c:v>
                </c:pt>
                <c:pt idx="60">
                  <c:v>75</c:v>
                </c:pt>
                <c:pt idx="63">
                  <c:v>66</c:v>
                </c:pt>
                <c:pt idx="66">
                  <c:v>75</c:v>
                </c:pt>
                <c:pt idx="69">
                  <c:v>75</c:v>
                </c:pt>
                <c:pt idx="72">
                  <c:v>72</c:v>
                </c:pt>
                <c:pt idx="75">
                  <c:v>75</c:v>
                </c:pt>
                <c:pt idx="78">
                  <c:v>75</c:v>
                </c:pt>
                <c:pt idx="81">
                  <c:v>73</c:v>
                </c:pt>
                <c:pt idx="84">
                  <c:v>75</c:v>
                </c:pt>
                <c:pt idx="87">
                  <c:v>76</c:v>
                </c:pt>
                <c:pt idx="90">
                  <c:v>80</c:v>
                </c:pt>
                <c:pt idx="93">
                  <c:v>75</c:v>
                </c:pt>
              </c:numCache>
            </c:numRef>
          </c:val>
        </c:ser>
        <c:ser>
          <c:idx val="2"/>
          <c:order val="3"/>
          <c:tx>
            <c:strRef>
              <c:f>Juli!$N$2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Juli!$Q$4:$Q$97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Jul </c:v>
                </c:pt>
              </c:strCache>
            </c:strRef>
          </c:cat>
          <c:val>
            <c:numRef>
              <c:f>Juli!$N$4:$N$97</c:f>
              <c:numCache>
                <c:formatCode>0</c:formatCode>
                <c:ptCount val="94"/>
                <c:pt idx="0">
                  <c:v>65</c:v>
                </c:pt>
                <c:pt idx="3">
                  <c:v>65</c:v>
                </c:pt>
                <c:pt idx="6">
                  <c:v>65</c:v>
                </c:pt>
                <c:pt idx="9">
                  <c:v>73</c:v>
                </c:pt>
                <c:pt idx="12">
                  <c:v>65</c:v>
                </c:pt>
                <c:pt idx="15">
                  <c:v>65</c:v>
                </c:pt>
                <c:pt idx="18">
                  <c:v>73</c:v>
                </c:pt>
                <c:pt idx="21">
                  <c:v>65</c:v>
                </c:pt>
                <c:pt idx="24">
                  <c:v>65</c:v>
                </c:pt>
                <c:pt idx="27">
                  <c:v>76</c:v>
                </c:pt>
                <c:pt idx="30">
                  <c:v>65</c:v>
                </c:pt>
                <c:pt idx="33">
                  <c:v>65</c:v>
                </c:pt>
                <c:pt idx="36">
                  <c:v>73</c:v>
                </c:pt>
                <c:pt idx="39">
                  <c:v>65</c:v>
                </c:pt>
                <c:pt idx="42">
                  <c:v>65</c:v>
                </c:pt>
                <c:pt idx="45">
                  <c:v>69</c:v>
                </c:pt>
                <c:pt idx="48">
                  <c:v>65</c:v>
                </c:pt>
                <c:pt idx="51">
                  <c:v>65</c:v>
                </c:pt>
                <c:pt idx="54">
                  <c:v>69</c:v>
                </c:pt>
                <c:pt idx="57">
                  <c:v>65</c:v>
                </c:pt>
                <c:pt idx="60">
                  <c:v>65</c:v>
                </c:pt>
                <c:pt idx="63">
                  <c:v>68</c:v>
                </c:pt>
                <c:pt idx="66">
                  <c:v>65</c:v>
                </c:pt>
                <c:pt idx="69">
                  <c:v>65</c:v>
                </c:pt>
                <c:pt idx="72">
                  <c:v>69</c:v>
                </c:pt>
                <c:pt idx="75">
                  <c:v>65</c:v>
                </c:pt>
                <c:pt idx="78">
                  <c:v>65</c:v>
                </c:pt>
                <c:pt idx="81">
                  <c:v>74</c:v>
                </c:pt>
                <c:pt idx="84">
                  <c:v>65</c:v>
                </c:pt>
                <c:pt idx="87">
                  <c:v>69</c:v>
                </c:pt>
                <c:pt idx="90">
                  <c:v>73</c:v>
                </c:pt>
                <c:pt idx="93">
                  <c:v>67</c:v>
                </c:pt>
              </c:numCache>
            </c:numRef>
          </c:val>
        </c:ser>
        <c:ser>
          <c:idx val="4"/>
          <c:order val="4"/>
          <c:tx>
            <c:strRef>
              <c:f>Juli!$P$2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Juli!$Q$4:$Q$97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Jul </c:v>
                </c:pt>
              </c:strCache>
            </c:strRef>
          </c:cat>
          <c:val>
            <c:numRef>
              <c:f>Juli!$P$4:$P$97</c:f>
              <c:numCache>
                <c:formatCode>0</c:formatCode>
                <c:ptCount val="94"/>
                <c:pt idx="0">
                  <c:v>55</c:v>
                </c:pt>
                <c:pt idx="3">
                  <c:v>55</c:v>
                </c:pt>
                <c:pt idx="6">
                  <c:v>55</c:v>
                </c:pt>
                <c:pt idx="9">
                  <c:v>65</c:v>
                </c:pt>
                <c:pt idx="12">
                  <c:v>55</c:v>
                </c:pt>
                <c:pt idx="15">
                  <c:v>55</c:v>
                </c:pt>
                <c:pt idx="18">
                  <c:v>61</c:v>
                </c:pt>
                <c:pt idx="21">
                  <c:v>55</c:v>
                </c:pt>
                <c:pt idx="24">
                  <c:v>55</c:v>
                </c:pt>
                <c:pt idx="27">
                  <c:v>74</c:v>
                </c:pt>
                <c:pt idx="30">
                  <c:v>55</c:v>
                </c:pt>
                <c:pt idx="33">
                  <c:v>55</c:v>
                </c:pt>
                <c:pt idx="36">
                  <c:v>53</c:v>
                </c:pt>
                <c:pt idx="39">
                  <c:v>55</c:v>
                </c:pt>
                <c:pt idx="42">
                  <c:v>55</c:v>
                </c:pt>
                <c:pt idx="45">
                  <c:v>57</c:v>
                </c:pt>
                <c:pt idx="48">
                  <c:v>55</c:v>
                </c:pt>
                <c:pt idx="51">
                  <c:v>55</c:v>
                </c:pt>
                <c:pt idx="54">
                  <c:v>57</c:v>
                </c:pt>
                <c:pt idx="57">
                  <c:v>55</c:v>
                </c:pt>
                <c:pt idx="60">
                  <c:v>55</c:v>
                </c:pt>
                <c:pt idx="63">
                  <c:v>65</c:v>
                </c:pt>
                <c:pt idx="66">
                  <c:v>55</c:v>
                </c:pt>
                <c:pt idx="69">
                  <c:v>55</c:v>
                </c:pt>
                <c:pt idx="72">
                  <c:v>57</c:v>
                </c:pt>
                <c:pt idx="75">
                  <c:v>55</c:v>
                </c:pt>
                <c:pt idx="78">
                  <c:v>55</c:v>
                </c:pt>
                <c:pt idx="81">
                  <c:v>58</c:v>
                </c:pt>
                <c:pt idx="84">
                  <c:v>55</c:v>
                </c:pt>
                <c:pt idx="87">
                  <c:v>55</c:v>
                </c:pt>
                <c:pt idx="90">
                  <c:v>63</c:v>
                </c:pt>
                <c:pt idx="93">
                  <c:v>56</c:v>
                </c:pt>
              </c:numCache>
            </c:numRef>
          </c:val>
        </c:ser>
        <c:dLbls>
          <c:showVal val="1"/>
        </c:dLbls>
        <c:marker val="1"/>
        <c:axId val="143593856"/>
        <c:axId val="143595776"/>
      </c:lineChart>
      <c:catAx>
        <c:axId val="143593856"/>
        <c:scaling>
          <c:orientation val="minMax"/>
        </c:scaling>
        <c:axPos val="b"/>
        <c:title>
          <c:tx>
            <c:strRef>
              <c:f>Juli!$AE$3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595776"/>
        <c:crosses val="autoZero"/>
        <c:auto val="1"/>
        <c:lblAlgn val="ctr"/>
        <c:lblOffset val="100"/>
        <c:tickLblSkip val="1"/>
        <c:tickMarkSkip val="1"/>
      </c:catAx>
      <c:valAx>
        <c:axId val="14359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Juli!$AE$4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59385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Juli!$AE$2</c:f>
          <c:strCache>
            <c:ptCount val="1"/>
            <c:pt idx="0">
              <c:v>Blodtryksmålinger på venstre overarm i niveau med hjertet Jul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Juli!$L$2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Juli!$Q$3:$Q$97</c:f>
              <c:strCache>
                <c:ptCount val="95"/>
                <c:pt idx="0">
                  <c:v>Avg Jun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Jul </c:v>
                </c:pt>
              </c:strCache>
            </c:strRef>
          </c:cat>
          <c:val>
            <c:numRef>
              <c:f>Juli!$L$3:$L$97</c:f>
              <c:numCache>
                <c:formatCode>0</c:formatCode>
                <c:ptCount val="95"/>
                <c:pt idx="0">
                  <c:v>132</c:v>
                </c:pt>
                <c:pt idx="1">
                  <c:v>130</c:v>
                </c:pt>
                <c:pt idx="4">
                  <c:v>130</c:v>
                </c:pt>
                <c:pt idx="7">
                  <c:v>130</c:v>
                </c:pt>
                <c:pt idx="10">
                  <c:v>153</c:v>
                </c:pt>
                <c:pt idx="13">
                  <c:v>130</c:v>
                </c:pt>
                <c:pt idx="16">
                  <c:v>130</c:v>
                </c:pt>
                <c:pt idx="19">
                  <c:v>135</c:v>
                </c:pt>
                <c:pt idx="22">
                  <c:v>130</c:v>
                </c:pt>
                <c:pt idx="25">
                  <c:v>130</c:v>
                </c:pt>
                <c:pt idx="28">
                  <c:v>149</c:v>
                </c:pt>
                <c:pt idx="31">
                  <c:v>130</c:v>
                </c:pt>
                <c:pt idx="34">
                  <c:v>130</c:v>
                </c:pt>
                <c:pt idx="37">
                  <c:v>140</c:v>
                </c:pt>
                <c:pt idx="40">
                  <c:v>130</c:v>
                </c:pt>
                <c:pt idx="43">
                  <c:v>130</c:v>
                </c:pt>
                <c:pt idx="46">
                  <c:v>129</c:v>
                </c:pt>
                <c:pt idx="49">
                  <c:v>130</c:v>
                </c:pt>
                <c:pt idx="52">
                  <c:v>130</c:v>
                </c:pt>
                <c:pt idx="55">
                  <c:v>129</c:v>
                </c:pt>
                <c:pt idx="58">
                  <c:v>130</c:v>
                </c:pt>
                <c:pt idx="61">
                  <c:v>130</c:v>
                </c:pt>
                <c:pt idx="64">
                  <c:v>131</c:v>
                </c:pt>
                <c:pt idx="67">
                  <c:v>130</c:v>
                </c:pt>
                <c:pt idx="70">
                  <c:v>130</c:v>
                </c:pt>
                <c:pt idx="73">
                  <c:v>129</c:v>
                </c:pt>
                <c:pt idx="76">
                  <c:v>130</c:v>
                </c:pt>
                <c:pt idx="79">
                  <c:v>130</c:v>
                </c:pt>
                <c:pt idx="82">
                  <c:v>131</c:v>
                </c:pt>
                <c:pt idx="85">
                  <c:v>130</c:v>
                </c:pt>
                <c:pt idx="88">
                  <c:v>131</c:v>
                </c:pt>
                <c:pt idx="91">
                  <c:v>143</c:v>
                </c:pt>
                <c:pt idx="9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Juli!$M$2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Juli!$Q$3:$Q$97</c:f>
              <c:strCache>
                <c:ptCount val="95"/>
                <c:pt idx="0">
                  <c:v>Avg Jun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Jul </c:v>
                </c:pt>
              </c:strCache>
            </c:strRef>
          </c:cat>
          <c:val>
            <c:numRef>
              <c:f>Juli!$M$3:$M$97</c:f>
              <c:numCache>
                <c:formatCode>0</c:formatCode>
                <c:ptCount val="95"/>
                <c:pt idx="0">
                  <c:v>75</c:v>
                </c:pt>
                <c:pt idx="1">
                  <c:v>75</c:v>
                </c:pt>
                <c:pt idx="4">
                  <c:v>75</c:v>
                </c:pt>
                <c:pt idx="7">
                  <c:v>75</c:v>
                </c:pt>
                <c:pt idx="10">
                  <c:v>88</c:v>
                </c:pt>
                <c:pt idx="13">
                  <c:v>75</c:v>
                </c:pt>
                <c:pt idx="16">
                  <c:v>75</c:v>
                </c:pt>
                <c:pt idx="19">
                  <c:v>74</c:v>
                </c:pt>
                <c:pt idx="22">
                  <c:v>75</c:v>
                </c:pt>
                <c:pt idx="25">
                  <c:v>75</c:v>
                </c:pt>
                <c:pt idx="28">
                  <c:v>75</c:v>
                </c:pt>
                <c:pt idx="31">
                  <c:v>75</c:v>
                </c:pt>
                <c:pt idx="34">
                  <c:v>75</c:v>
                </c:pt>
                <c:pt idx="37">
                  <c:v>87</c:v>
                </c:pt>
                <c:pt idx="40">
                  <c:v>75</c:v>
                </c:pt>
                <c:pt idx="43">
                  <c:v>75</c:v>
                </c:pt>
                <c:pt idx="46">
                  <c:v>72</c:v>
                </c:pt>
                <c:pt idx="49">
                  <c:v>75</c:v>
                </c:pt>
                <c:pt idx="52">
                  <c:v>75</c:v>
                </c:pt>
                <c:pt idx="55">
                  <c:v>72</c:v>
                </c:pt>
                <c:pt idx="58">
                  <c:v>75</c:v>
                </c:pt>
                <c:pt idx="61">
                  <c:v>75</c:v>
                </c:pt>
                <c:pt idx="64">
                  <c:v>66</c:v>
                </c:pt>
                <c:pt idx="67">
                  <c:v>75</c:v>
                </c:pt>
                <c:pt idx="70">
                  <c:v>75</c:v>
                </c:pt>
                <c:pt idx="73">
                  <c:v>72</c:v>
                </c:pt>
                <c:pt idx="76">
                  <c:v>75</c:v>
                </c:pt>
                <c:pt idx="79">
                  <c:v>75</c:v>
                </c:pt>
                <c:pt idx="82">
                  <c:v>73</c:v>
                </c:pt>
                <c:pt idx="85">
                  <c:v>75</c:v>
                </c:pt>
                <c:pt idx="88">
                  <c:v>76</c:v>
                </c:pt>
                <c:pt idx="91">
                  <c:v>80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Juli!$N$2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Juli!$Q$3:$Q$97</c:f>
              <c:strCache>
                <c:ptCount val="95"/>
                <c:pt idx="0">
                  <c:v>Avg Jun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Jul </c:v>
                </c:pt>
              </c:strCache>
            </c:strRef>
          </c:cat>
          <c:val>
            <c:numRef>
              <c:f>Juli!$N$3:$N$97</c:f>
              <c:numCache>
                <c:formatCode>0</c:formatCode>
                <c:ptCount val="95"/>
                <c:pt idx="0">
                  <c:v>67</c:v>
                </c:pt>
                <c:pt idx="1">
                  <c:v>65</c:v>
                </c:pt>
                <c:pt idx="4">
                  <c:v>65</c:v>
                </c:pt>
                <c:pt idx="7">
                  <c:v>65</c:v>
                </c:pt>
                <c:pt idx="10">
                  <c:v>73</c:v>
                </c:pt>
                <c:pt idx="13">
                  <c:v>65</c:v>
                </c:pt>
                <c:pt idx="16">
                  <c:v>65</c:v>
                </c:pt>
                <c:pt idx="19">
                  <c:v>73</c:v>
                </c:pt>
                <c:pt idx="22">
                  <c:v>65</c:v>
                </c:pt>
                <c:pt idx="25">
                  <c:v>65</c:v>
                </c:pt>
                <c:pt idx="28">
                  <c:v>76</c:v>
                </c:pt>
                <c:pt idx="31">
                  <c:v>65</c:v>
                </c:pt>
                <c:pt idx="34">
                  <c:v>65</c:v>
                </c:pt>
                <c:pt idx="37">
                  <c:v>73</c:v>
                </c:pt>
                <c:pt idx="40">
                  <c:v>65</c:v>
                </c:pt>
                <c:pt idx="43">
                  <c:v>65</c:v>
                </c:pt>
                <c:pt idx="46">
                  <c:v>69</c:v>
                </c:pt>
                <c:pt idx="49">
                  <c:v>65</c:v>
                </c:pt>
                <c:pt idx="52">
                  <c:v>65</c:v>
                </c:pt>
                <c:pt idx="55">
                  <c:v>69</c:v>
                </c:pt>
                <c:pt idx="58">
                  <c:v>65</c:v>
                </c:pt>
                <c:pt idx="61">
                  <c:v>65</c:v>
                </c:pt>
                <c:pt idx="64">
                  <c:v>68</c:v>
                </c:pt>
                <c:pt idx="67">
                  <c:v>65</c:v>
                </c:pt>
                <c:pt idx="70">
                  <c:v>65</c:v>
                </c:pt>
                <c:pt idx="73">
                  <c:v>69</c:v>
                </c:pt>
                <c:pt idx="76">
                  <c:v>65</c:v>
                </c:pt>
                <c:pt idx="79">
                  <c:v>65</c:v>
                </c:pt>
                <c:pt idx="82">
                  <c:v>74</c:v>
                </c:pt>
                <c:pt idx="85">
                  <c:v>65</c:v>
                </c:pt>
                <c:pt idx="88">
                  <c:v>69</c:v>
                </c:pt>
                <c:pt idx="91">
                  <c:v>73</c:v>
                </c:pt>
                <c:pt idx="94">
                  <c:v>67</c:v>
                </c:pt>
              </c:numCache>
            </c:numRef>
          </c:val>
        </c:ser>
        <c:dLbls>
          <c:showVal val="1"/>
        </c:dLbls>
        <c:marker val="1"/>
        <c:axId val="143641984"/>
        <c:axId val="143644160"/>
      </c:lineChart>
      <c:catAx>
        <c:axId val="143641984"/>
        <c:scaling>
          <c:orientation val="minMax"/>
        </c:scaling>
        <c:axPos val="b"/>
        <c:majorGridlines/>
        <c:title>
          <c:tx>
            <c:strRef>
              <c:f>Juli!$Q$103</c:f>
              <c:strCache>
                <c:ptCount val="1"/>
                <c:pt idx="0">
                  <c:v>Dit blodtryk er i Jul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644160"/>
        <c:crosses val="autoZero"/>
        <c:auto val="1"/>
        <c:lblAlgn val="ctr"/>
        <c:lblOffset val="100"/>
        <c:tickLblSkip val="1"/>
        <c:tickMarkSkip val="1"/>
      </c:catAx>
      <c:valAx>
        <c:axId val="14364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Juli!$AE$4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641984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August!$AE$2</c:f>
          <c:strCache>
            <c:ptCount val="1"/>
            <c:pt idx="0">
              <c:v>Blodtryksmålinger på venstre overarm i niveau med hjertet Aug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August!$L$2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August!$Q$4:$Q$97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Aug </c:v>
                </c:pt>
              </c:strCache>
            </c:strRef>
          </c:cat>
          <c:val>
            <c:numRef>
              <c:f>August!$L$4:$L$97</c:f>
              <c:numCache>
                <c:formatCode>0</c:formatCode>
                <c:ptCount val="94"/>
                <c:pt idx="0">
                  <c:v>129</c:v>
                </c:pt>
                <c:pt idx="3">
                  <c:v>109</c:v>
                </c:pt>
                <c:pt idx="6">
                  <c:v>123</c:v>
                </c:pt>
                <c:pt idx="9">
                  <c:v>137</c:v>
                </c:pt>
                <c:pt idx="12">
                  <c:v>134</c:v>
                </c:pt>
                <c:pt idx="15">
                  <c:v>142</c:v>
                </c:pt>
                <c:pt idx="18">
                  <c:v>144</c:v>
                </c:pt>
                <c:pt idx="21">
                  <c:v>138</c:v>
                </c:pt>
                <c:pt idx="24">
                  <c:v>130</c:v>
                </c:pt>
                <c:pt idx="27">
                  <c:v>136</c:v>
                </c:pt>
                <c:pt idx="30">
                  <c:v>129</c:v>
                </c:pt>
                <c:pt idx="33">
                  <c:v>130</c:v>
                </c:pt>
                <c:pt idx="36">
                  <c:v>137</c:v>
                </c:pt>
                <c:pt idx="39">
                  <c:v>130</c:v>
                </c:pt>
                <c:pt idx="42">
                  <c:v>135</c:v>
                </c:pt>
                <c:pt idx="45">
                  <c:v>138</c:v>
                </c:pt>
                <c:pt idx="48">
                  <c:v>143</c:v>
                </c:pt>
                <c:pt idx="51">
                  <c:v>136</c:v>
                </c:pt>
                <c:pt idx="54">
                  <c:v>152</c:v>
                </c:pt>
                <c:pt idx="57">
                  <c:v>130</c:v>
                </c:pt>
                <c:pt idx="60">
                  <c:v>137</c:v>
                </c:pt>
                <c:pt idx="63">
                  <c:v>131</c:v>
                </c:pt>
                <c:pt idx="66">
                  <c:v>130</c:v>
                </c:pt>
                <c:pt idx="69">
                  <c:v>137</c:v>
                </c:pt>
                <c:pt idx="72">
                  <c:v>129</c:v>
                </c:pt>
                <c:pt idx="75">
                  <c:v>147</c:v>
                </c:pt>
                <c:pt idx="78">
                  <c:v>130</c:v>
                </c:pt>
                <c:pt idx="81">
                  <c:v>132</c:v>
                </c:pt>
                <c:pt idx="84">
                  <c:v>130</c:v>
                </c:pt>
                <c:pt idx="87">
                  <c:v>130</c:v>
                </c:pt>
                <c:pt idx="90">
                  <c:v>126</c:v>
                </c:pt>
                <c:pt idx="93">
                  <c:v>133</c:v>
                </c:pt>
              </c:numCache>
            </c:numRef>
          </c:val>
        </c:ser>
        <c:ser>
          <c:idx val="3"/>
          <c:order val="1"/>
          <c:tx>
            <c:strRef>
              <c:f>August!$O$2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showVal val="1"/>
          </c:dLbls>
          <c:cat>
            <c:strRef>
              <c:f>August!$Q$4:$Q$97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Aug </c:v>
                </c:pt>
              </c:strCache>
            </c:strRef>
          </c:cat>
          <c:val>
            <c:numRef>
              <c:f>August!$O$4:$O$97</c:f>
              <c:numCache>
                <c:formatCode>0</c:formatCode>
                <c:ptCount val="94"/>
                <c:pt idx="0">
                  <c:v>93</c:v>
                </c:pt>
                <c:pt idx="3">
                  <c:v>79.666666666666657</c:v>
                </c:pt>
                <c:pt idx="6">
                  <c:v>89.666666666666657</c:v>
                </c:pt>
                <c:pt idx="9">
                  <c:v>96.333333333333329</c:v>
                </c:pt>
                <c:pt idx="12">
                  <c:v>98.666666666666657</c:v>
                </c:pt>
                <c:pt idx="15">
                  <c:v>100</c:v>
                </c:pt>
                <c:pt idx="18">
                  <c:v>96.666666666666657</c:v>
                </c:pt>
                <c:pt idx="21">
                  <c:v>96.666666666666657</c:v>
                </c:pt>
                <c:pt idx="24">
                  <c:v>93.333333333333329</c:v>
                </c:pt>
                <c:pt idx="27">
                  <c:v>93.333333333333329</c:v>
                </c:pt>
                <c:pt idx="30">
                  <c:v>92.333333333333329</c:v>
                </c:pt>
                <c:pt idx="33">
                  <c:v>93.333333333333329</c:v>
                </c:pt>
                <c:pt idx="36">
                  <c:v>96.333333333333329</c:v>
                </c:pt>
                <c:pt idx="39">
                  <c:v>93.333333333333329</c:v>
                </c:pt>
                <c:pt idx="42">
                  <c:v>91.666666666666657</c:v>
                </c:pt>
                <c:pt idx="45">
                  <c:v>95.333333333333329</c:v>
                </c:pt>
                <c:pt idx="48">
                  <c:v>101.66666666666666</c:v>
                </c:pt>
                <c:pt idx="51">
                  <c:v>95.333333333333329</c:v>
                </c:pt>
                <c:pt idx="54">
                  <c:v>104</c:v>
                </c:pt>
                <c:pt idx="57">
                  <c:v>93.333333333333329</c:v>
                </c:pt>
                <c:pt idx="60">
                  <c:v>97</c:v>
                </c:pt>
                <c:pt idx="63">
                  <c:v>91.666666666666657</c:v>
                </c:pt>
                <c:pt idx="66">
                  <c:v>93.333333333333329</c:v>
                </c:pt>
                <c:pt idx="69">
                  <c:v>95</c:v>
                </c:pt>
                <c:pt idx="72">
                  <c:v>93</c:v>
                </c:pt>
                <c:pt idx="75">
                  <c:v>110.33333333333333</c:v>
                </c:pt>
                <c:pt idx="78">
                  <c:v>93.333333333333329</c:v>
                </c:pt>
                <c:pt idx="81">
                  <c:v>92</c:v>
                </c:pt>
                <c:pt idx="84">
                  <c:v>93.333333333333329</c:v>
                </c:pt>
                <c:pt idx="87">
                  <c:v>93.333333333333329</c:v>
                </c:pt>
                <c:pt idx="90">
                  <c:v>90</c:v>
                </c:pt>
                <c:pt idx="93">
                  <c:v>94</c:v>
                </c:pt>
              </c:numCache>
            </c:numRef>
          </c:val>
        </c:ser>
        <c:ser>
          <c:idx val="1"/>
          <c:order val="2"/>
          <c:tx>
            <c:strRef>
              <c:f>August!$M$2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August!$Q$4:$Q$97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Aug </c:v>
                </c:pt>
              </c:strCache>
            </c:strRef>
          </c:cat>
          <c:val>
            <c:numRef>
              <c:f>August!$M$4:$M$97</c:f>
              <c:numCache>
                <c:formatCode>0</c:formatCode>
                <c:ptCount val="94"/>
                <c:pt idx="0">
                  <c:v>75</c:v>
                </c:pt>
                <c:pt idx="3">
                  <c:v>65</c:v>
                </c:pt>
                <c:pt idx="6">
                  <c:v>73</c:v>
                </c:pt>
                <c:pt idx="9">
                  <c:v>76</c:v>
                </c:pt>
                <c:pt idx="12">
                  <c:v>81</c:v>
                </c:pt>
                <c:pt idx="15">
                  <c:v>79</c:v>
                </c:pt>
                <c:pt idx="18">
                  <c:v>73</c:v>
                </c:pt>
                <c:pt idx="21">
                  <c:v>76</c:v>
                </c:pt>
                <c:pt idx="24">
                  <c:v>75</c:v>
                </c:pt>
                <c:pt idx="27">
                  <c:v>72</c:v>
                </c:pt>
                <c:pt idx="30">
                  <c:v>74</c:v>
                </c:pt>
                <c:pt idx="33">
                  <c:v>75</c:v>
                </c:pt>
                <c:pt idx="36">
                  <c:v>76</c:v>
                </c:pt>
                <c:pt idx="39">
                  <c:v>75</c:v>
                </c:pt>
                <c:pt idx="42">
                  <c:v>70</c:v>
                </c:pt>
                <c:pt idx="45">
                  <c:v>74</c:v>
                </c:pt>
                <c:pt idx="48">
                  <c:v>81</c:v>
                </c:pt>
                <c:pt idx="51">
                  <c:v>75</c:v>
                </c:pt>
                <c:pt idx="54">
                  <c:v>80</c:v>
                </c:pt>
                <c:pt idx="57">
                  <c:v>75</c:v>
                </c:pt>
                <c:pt idx="60">
                  <c:v>77</c:v>
                </c:pt>
                <c:pt idx="63">
                  <c:v>72</c:v>
                </c:pt>
                <c:pt idx="66">
                  <c:v>75</c:v>
                </c:pt>
                <c:pt idx="69">
                  <c:v>74</c:v>
                </c:pt>
                <c:pt idx="72">
                  <c:v>75</c:v>
                </c:pt>
                <c:pt idx="75">
                  <c:v>92</c:v>
                </c:pt>
                <c:pt idx="78">
                  <c:v>75</c:v>
                </c:pt>
                <c:pt idx="81">
                  <c:v>72</c:v>
                </c:pt>
                <c:pt idx="84">
                  <c:v>75</c:v>
                </c:pt>
                <c:pt idx="87">
                  <c:v>75</c:v>
                </c:pt>
                <c:pt idx="90">
                  <c:v>72</c:v>
                </c:pt>
                <c:pt idx="93">
                  <c:v>75</c:v>
                </c:pt>
              </c:numCache>
            </c:numRef>
          </c:val>
        </c:ser>
        <c:ser>
          <c:idx val="2"/>
          <c:order val="3"/>
          <c:tx>
            <c:strRef>
              <c:f>August!$N$2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August!$Q$4:$Q$97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Aug </c:v>
                </c:pt>
              </c:strCache>
            </c:strRef>
          </c:cat>
          <c:val>
            <c:numRef>
              <c:f>August!$N$4:$N$97</c:f>
              <c:numCache>
                <c:formatCode>0</c:formatCode>
                <c:ptCount val="94"/>
                <c:pt idx="0">
                  <c:v>70</c:v>
                </c:pt>
                <c:pt idx="3">
                  <c:v>73</c:v>
                </c:pt>
                <c:pt idx="6">
                  <c:v>67</c:v>
                </c:pt>
                <c:pt idx="9">
                  <c:v>77</c:v>
                </c:pt>
                <c:pt idx="12">
                  <c:v>72</c:v>
                </c:pt>
                <c:pt idx="15">
                  <c:v>65</c:v>
                </c:pt>
                <c:pt idx="18">
                  <c:v>67</c:v>
                </c:pt>
                <c:pt idx="21">
                  <c:v>69</c:v>
                </c:pt>
                <c:pt idx="24">
                  <c:v>65</c:v>
                </c:pt>
                <c:pt idx="27">
                  <c:v>60</c:v>
                </c:pt>
                <c:pt idx="30">
                  <c:v>72</c:v>
                </c:pt>
                <c:pt idx="33">
                  <c:v>65</c:v>
                </c:pt>
                <c:pt idx="36">
                  <c:v>77</c:v>
                </c:pt>
                <c:pt idx="39">
                  <c:v>65</c:v>
                </c:pt>
                <c:pt idx="42">
                  <c:v>71</c:v>
                </c:pt>
                <c:pt idx="45">
                  <c:v>72</c:v>
                </c:pt>
                <c:pt idx="48">
                  <c:v>73</c:v>
                </c:pt>
                <c:pt idx="51">
                  <c:v>67</c:v>
                </c:pt>
                <c:pt idx="54">
                  <c:v>61</c:v>
                </c:pt>
                <c:pt idx="57">
                  <c:v>65</c:v>
                </c:pt>
                <c:pt idx="60">
                  <c:v>70</c:v>
                </c:pt>
                <c:pt idx="63">
                  <c:v>67</c:v>
                </c:pt>
                <c:pt idx="66">
                  <c:v>65</c:v>
                </c:pt>
                <c:pt idx="69">
                  <c:v>65</c:v>
                </c:pt>
                <c:pt idx="72">
                  <c:v>73</c:v>
                </c:pt>
                <c:pt idx="75">
                  <c:v>82</c:v>
                </c:pt>
                <c:pt idx="78">
                  <c:v>65</c:v>
                </c:pt>
                <c:pt idx="81">
                  <c:v>70</c:v>
                </c:pt>
                <c:pt idx="84">
                  <c:v>65</c:v>
                </c:pt>
                <c:pt idx="87">
                  <c:v>65</c:v>
                </c:pt>
                <c:pt idx="90">
                  <c:v>63</c:v>
                </c:pt>
                <c:pt idx="93">
                  <c:v>68</c:v>
                </c:pt>
              </c:numCache>
            </c:numRef>
          </c:val>
        </c:ser>
        <c:ser>
          <c:idx val="4"/>
          <c:order val="4"/>
          <c:tx>
            <c:strRef>
              <c:f>August!$P$2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August!$Q$4:$Q$97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Aug </c:v>
                </c:pt>
              </c:strCache>
            </c:strRef>
          </c:cat>
          <c:val>
            <c:numRef>
              <c:f>August!$P$4:$P$97</c:f>
              <c:numCache>
                <c:formatCode>0</c:formatCode>
                <c:ptCount val="94"/>
                <c:pt idx="0">
                  <c:v>54</c:v>
                </c:pt>
                <c:pt idx="3">
                  <c:v>44</c:v>
                </c:pt>
                <c:pt idx="6">
                  <c:v>50</c:v>
                </c:pt>
                <c:pt idx="9">
                  <c:v>61</c:v>
                </c:pt>
                <c:pt idx="12">
                  <c:v>53</c:v>
                </c:pt>
                <c:pt idx="15">
                  <c:v>63</c:v>
                </c:pt>
                <c:pt idx="18">
                  <c:v>71</c:v>
                </c:pt>
                <c:pt idx="21">
                  <c:v>62</c:v>
                </c:pt>
                <c:pt idx="24">
                  <c:v>55</c:v>
                </c:pt>
                <c:pt idx="27">
                  <c:v>64</c:v>
                </c:pt>
                <c:pt idx="30">
                  <c:v>55</c:v>
                </c:pt>
                <c:pt idx="33">
                  <c:v>55</c:v>
                </c:pt>
                <c:pt idx="36">
                  <c:v>61</c:v>
                </c:pt>
                <c:pt idx="39">
                  <c:v>55</c:v>
                </c:pt>
                <c:pt idx="42">
                  <c:v>65</c:v>
                </c:pt>
                <c:pt idx="45">
                  <c:v>64</c:v>
                </c:pt>
                <c:pt idx="48">
                  <c:v>62</c:v>
                </c:pt>
                <c:pt idx="51">
                  <c:v>61</c:v>
                </c:pt>
                <c:pt idx="54">
                  <c:v>72</c:v>
                </c:pt>
                <c:pt idx="57">
                  <c:v>55</c:v>
                </c:pt>
                <c:pt idx="60">
                  <c:v>60</c:v>
                </c:pt>
                <c:pt idx="63">
                  <c:v>59</c:v>
                </c:pt>
                <c:pt idx="66">
                  <c:v>55</c:v>
                </c:pt>
                <c:pt idx="69">
                  <c:v>63</c:v>
                </c:pt>
                <c:pt idx="72">
                  <c:v>54</c:v>
                </c:pt>
                <c:pt idx="75">
                  <c:v>55</c:v>
                </c:pt>
                <c:pt idx="78">
                  <c:v>55</c:v>
                </c:pt>
                <c:pt idx="81">
                  <c:v>60</c:v>
                </c:pt>
                <c:pt idx="84">
                  <c:v>55</c:v>
                </c:pt>
                <c:pt idx="87">
                  <c:v>55</c:v>
                </c:pt>
                <c:pt idx="90">
                  <c:v>54</c:v>
                </c:pt>
                <c:pt idx="93">
                  <c:v>58</c:v>
                </c:pt>
              </c:numCache>
            </c:numRef>
          </c:val>
        </c:ser>
        <c:dLbls>
          <c:showVal val="1"/>
        </c:dLbls>
        <c:marker val="1"/>
        <c:axId val="146430976"/>
        <c:axId val="146445440"/>
      </c:lineChart>
      <c:catAx>
        <c:axId val="146430976"/>
        <c:scaling>
          <c:orientation val="minMax"/>
        </c:scaling>
        <c:axPos val="b"/>
        <c:title>
          <c:tx>
            <c:strRef>
              <c:f>August!$AE$3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445440"/>
        <c:crosses val="autoZero"/>
        <c:auto val="1"/>
        <c:lblAlgn val="ctr"/>
        <c:lblOffset val="100"/>
        <c:tickLblSkip val="1"/>
        <c:tickMarkSkip val="1"/>
      </c:catAx>
      <c:valAx>
        <c:axId val="14644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August!$AE$4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43097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August!$AE$2</c:f>
          <c:strCache>
            <c:ptCount val="1"/>
            <c:pt idx="0">
              <c:v>Blodtryksmålinger på venstre overarm i niveau med hjertet Aug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August!$L$2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August!$Q$3:$Q$97</c:f>
              <c:strCache>
                <c:ptCount val="95"/>
                <c:pt idx="0">
                  <c:v>Avg Jul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Aug </c:v>
                </c:pt>
              </c:strCache>
            </c:strRef>
          </c:cat>
          <c:val>
            <c:numRef>
              <c:f>August!$L$3:$L$97</c:f>
              <c:numCache>
                <c:formatCode>0</c:formatCode>
                <c:ptCount val="95"/>
                <c:pt idx="0">
                  <c:v>132</c:v>
                </c:pt>
                <c:pt idx="1">
                  <c:v>129</c:v>
                </c:pt>
                <c:pt idx="4">
                  <c:v>109</c:v>
                </c:pt>
                <c:pt idx="7">
                  <c:v>123</c:v>
                </c:pt>
                <c:pt idx="10">
                  <c:v>137</c:v>
                </c:pt>
                <c:pt idx="13">
                  <c:v>134</c:v>
                </c:pt>
                <c:pt idx="16">
                  <c:v>142</c:v>
                </c:pt>
                <c:pt idx="19">
                  <c:v>144</c:v>
                </c:pt>
                <c:pt idx="22">
                  <c:v>138</c:v>
                </c:pt>
                <c:pt idx="25">
                  <c:v>130</c:v>
                </c:pt>
                <c:pt idx="28">
                  <c:v>136</c:v>
                </c:pt>
                <c:pt idx="31">
                  <c:v>129</c:v>
                </c:pt>
                <c:pt idx="34">
                  <c:v>130</c:v>
                </c:pt>
                <c:pt idx="37">
                  <c:v>137</c:v>
                </c:pt>
                <c:pt idx="40">
                  <c:v>130</c:v>
                </c:pt>
                <c:pt idx="43">
                  <c:v>135</c:v>
                </c:pt>
                <c:pt idx="46">
                  <c:v>138</c:v>
                </c:pt>
                <c:pt idx="49">
                  <c:v>143</c:v>
                </c:pt>
                <c:pt idx="52">
                  <c:v>136</c:v>
                </c:pt>
                <c:pt idx="55">
                  <c:v>152</c:v>
                </c:pt>
                <c:pt idx="58">
                  <c:v>130</c:v>
                </c:pt>
                <c:pt idx="61">
                  <c:v>137</c:v>
                </c:pt>
                <c:pt idx="64">
                  <c:v>131</c:v>
                </c:pt>
                <c:pt idx="67">
                  <c:v>130</c:v>
                </c:pt>
                <c:pt idx="70">
                  <c:v>137</c:v>
                </c:pt>
                <c:pt idx="73">
                  <c:v>129</c:v>
                </c:pt>
                <c:pt idx="76">
                  <c:v>147</c:v>
                </c:pt>
                <c:pt idx="79">
                  <c:v>130</c:v>
                </c:pt>
                <c:pt idx="82">
                  <c:v>132</c:v>
                </c:pt>
                <c:pt idx="85">
                  <c:v>130</c:v>
                </c:pt>
                <c:pt idx="88">
                  <c:v>130</c:v>
                </c:pt>
                <c:pt idx="91">
                  <c:v>126</c:v>
                </c:pt>
                <c:pt idx="94">
                  <c:v>133</c:v>
                </c:pt>
              </c:numCache>
            </c:numRef>
          </c:val>
        </c:ser>
        <c:ser>
          <c:idx val="1"/>
          <c:order val="1"/>
          <c:tx>
            <c:strRef>
              <c:f>August!$M$2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August!$Q$3:$Q$97</c:f>
              <c:strCache>
                <c:ptCount val="95"/>
                <c:pt idx="0">
                  <c:v>Avg Jul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Aug </c:v>
                </c:pt>
              </c:strCache>
            </c:strRef>
          </c:cat>
          <c:val>
            <c:numRef>
              <c:f>August!$M$3:$M$97</c:f>
              <c:numCache>
                <c:formatCode>0</c:formatCode>
                <c:ptCount val="95"/>
                <c:pt idx="0">
                  <c:v>75</c:v>
                </c:pt>
                <c:pt idx="1">
                  <c:v>75</c:v>
                </c:pt>
                <c:pt idx="4">
                  <c:v>65</c:v>
                </c:pt>
                <c:pt idx="7">
                  <c:v>73</c:v>
                </c:pt>
                <c:pt idx="10">
                  <c:v>76</c:v>
                </c:pt>
                <c:pt idx="13">
                  <c:v>81</c:v>
                </c:pt>
                <c:pt idx="16">
                  <c:v>79</c:v>
                </c:pt>
                <c:pt idx="19">
                  <c:v>73</c:v>
                </c:pt>
                <c:pt idx="22">
                  <c:v>76</c:v>
                </c:pt>
                <c:pt idx="25">
                  <c:v>75</c:v>
                </c:pt>
                <c:pt idx="28">
                  <c:v>72</c:v>
                </c:pt>
                <c:pt idx="31">
                  <c:v>74</c:v>
                </c:pt>
                <c:pt idx="34">
                  <c:v>75</c:v>
                </c:pt>
                <c:pt idx="37">
                  <c:v>76</c:v>
                </c:pt>
                <c:pt idx="40">
                  <c:v>75</c:v>
                </c:pt>
                <c:pt idx="43">
                  <c:v>70</c:v>
                </c:pt>
                <c:pt idx="46">
                  <c:v>74</c:v>
                </c:pt>
                <c:pt idx="49">
                  <c:v>81</c:v>
                </c:pt>
                <c:pt idx="52">
                  <c:v>75</c:v>
                </c:pt>
                <c:pt idx="55">
                  <c:v>80</c:v>
                </c:pt>
                <c:pt idx="58">
                  <c:v>75</c:v>
                </c:pt>
                <c:pt idx="61">
                  <c:v>77</c:v>
                </c:pt>
                <c:pt idx="64">
                  <c:v>72</c:v>
                </c:pt>
                <c:pt idx="67">
                  <c:v>75</c:v>
                </c:pt>
                <c:pt idx="70">
                  <c:v>74</c:v>
                </c:pt>
                <c:pt idx="73">
                  <c:v>75</c:v>
                </c:pt>
                <c:pt idx="76">
                  <c:v>92</c:v>
                </c:pt>
                <c:pt idx="79">
                  <c:v>75</c:v>
                </c:pt>
                <c:pt idx="82">
                  <c:v>72</c:v>
                </c:pt>
                <c:pt idx="85">
                  <c:v>75</c:v>
                </c:pt>
                <c:pt idx="88">
                  <c:v>75</c:v>
                </c:pt>
                <c:pt idx="91">
                  <c:v>72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August!$N$2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August!$Q$3:$Q$97</c:f>
              <c:strCache>
                <c:ptCount val="95"/>
                <c:pt idx="0">
                  <c:v>Avg Jul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Aug </c:v>
                </c:pt>
              </c:strCache>
            </c:strRef>
          </c:cat>
          <c:val>
            <c:numRef>
              <c:f>August!$N$3:$N$97</c:f>
              <c:numCache>
                <c:formatCode>0</c:formatCode>
                <c:ptCount val="95"/>
                <c:pt idx="0">
                  <c:v>67</c:v>
                </c:pt>
                <c:pt idx="1">
                  <c:v>70</c:v>
                </c:pt>
                <c:pt idx="4">
                  <c:v>73</c:v>
                </c:pt>
                <c:pt idx="7">
                  <c:v>67</c:v>
                </c:pt>
                <c:pt idx="10">
                  <c:v>77</c:v>
                </c:pt>
                <c:pt idx="13">
                  <c:v>72</c:v>
                </c:pt>
                <c:pt idx="16">
                  <c:v>65</c:v>
                </c:pt>
                <c:pt idx="19">
                  <c:v>67</c:v>
                </c:pt>
                <c:pt idx="22">
                  <c:v>69</c:v>
                </c:pt>
                <c:pt idx="25">
                  <c:v>65</c:v>
                </c:pt>
                <c:pt idx="28">
                  <c:v>60</c:v>
                </c:pt>
                <c:pt idx="31">
                  <c:v>72</c:v>
                </c:pt>
                <c:pt idx="34">
                  <c:v>65</c:v>
                </c:pt>
                <c:pt idx="37">
                  <c:v>77</c:v>
                </c:pt>
                <c:pt idx="40">
                  <c:v>65</c:v>
                </c:pt>
                <c:pt idx="43">
                  <c:v>71</c:v>
                </c:pt>
                <c:pt idx="46">
                  <c:v>72</c:v>
                </c:pt>
                <c:pt idx="49">
                  <c:v>73</c:v>
                </c:pt>
                <c:pt idx="52">
                  <c:v>67</c:v>
                </c:pt>
                <c:pt idx="55">
                  <c:v>61</c:v>
                </c:pt>
                <c:pt idx="58">
                  <c:v>65</c:v>
                </c:pt>
                <c:pt idx="61">
                  <c:v>70</c:v>
                </c:pt>
                <c:pt idx="64">
                  <c:v>67</c:v>
                </c:pt>
                <c:pt idx="67">
                  <c:v>65</c:v>
                </c:pt>
                <c:pt idx="70">
                  <c:v>65</c:v>
                </c:pt>
                <c:pt idx="73">
                  <c:v>73</c:v>
                </c:pt>
                <c:pt idx="76">
                  <c:v>82</c:v>
                </c:pt>
                <c:pt idx="79">
                  <c:v>65</c:v>
                </c:pt>
                <c:pt idx="82">
                  <c:v>70</c:v>
                </c:pt>
                <c:pt idx="85">
                  <c:v>65</c:v>
                </c:pt>
                <c:pt idx="88">
                  <c:v>65</c:v>
                </c:pt>
                <c:pt idx="91">
                  <c:v>63</c:v>
                </c:pt>
                <c:pt idx="94">
                  <c:v>68</c:v>
                </c:pt>
              </c:numCache>
            </c:numRef>
          </c:val>
        </c:ser>
        <c:dLbls>
          <c:showVal val="1"/>
        </c:dLbls>
        <c:marker val="1"/>
        <c:axId val="146565376"/>
        <c:axId val="146571648"/>
      </c:lineChart>
      <c:catAx>
        <c:axId val="146565376"/>
        <c:scaling>
          <c:orientation val="minMax"/>
        </c:scaling>
        <c:axPos val="b"/>
        <c:majorGridlines/>
        <c:title>
          <c:tx>
            <c:strRef>
              <c:f>August!$Q$103</c:f>
              <c:strCache>
                <c:ptCount val="1"/>
                <c:pt idx="0">
                  <c:v>Dit blodtryk er i Aug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571648"/>
        <c:crosses val="autoZero"/>
        <c:auto val="1"/>
        <c:lblAlgn val="ctr"/>
        <c:lblOffset val="100"/>
        <c:tickLblSkip val="1"/>
        <c:tickMarkSkip val="1"/>
      </c:catAx>
      <c:valAx>
        <c:axId val="14657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August!$AE$4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565376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September!$AE$2</c:f>
          <c:strCache>
            <c:ptCount val="1"/>
            <c:pt idx="0">
              <c:v>Blodtryksmålinger på venstre overarm i niveau med hjertet Sep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September!$L$2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September!$Q$4:$Q$97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Sep </c:v>
                </c:pt>
              </c:strCache>
            </c:strRef>
          </c:cat>
          <c:val>
            <c:numRef>
              <c:f>September!$L$4:$L$97</c:f>
              <c:numCache>
                <c:formatCode>0</c:formatCode>
                <c:ptCount val="94"/>
                <c:pt idx="0">
                  <c:v>146</c:v>
                </c:pt>
                <c:pt idx="3">
                  <c:v>130</c:v>
                </c:pt>
                <c:pt idx="6">
                  <c:v>139</c:v>
                </c:pt>
                <c:pt idx="9">
                  <c:v>143</c:v>
                </c:pt>
                <c:pt idx="12">
                  <c:v>149</c:v>
                </c:pt>
                <c:pt idx="15">
                  <c:v>131</c:v>
                </c:pt>
                <c:pt idx="18">
                  <c:v>130</c:v>
                </c:pt>
                <c:pt idx="21">
                  <c:v>130</c:v>
                </c:pt>
                <c:pt idx="24">
                  <c:v>132</c:v>
                </c:pt>
                <c:pt idx="27">
                  <c:v>159</c:v>
                </c:pt>
                <c:pt idx="30">
                  <c:v>130</c:v>
                </c:pt>
                <c:pt idx="33">
                  <c:v>117</c:v>
                </c:pt>
                <c:pt idx="36">
                  <c:v>130</c:v>
                </c:pt>
                <c:pt idx="39">
                  <c:v>130</c:v>
                </c:pt>
                <c:pt idx="42">
                  <c:v>149</c:v>
                </c:pt>
                <c:pt idx="45">
                  <c:v>130</c:v>
                </c:pt>
                <c:pt idx="48">
                  <c:v>130</c:v>
                </c:pt>
                <c:pt idx="51">
                  <c:v>132</c:v>
                </c:pt>
                <c:pt idx="54">
                  <c:v>130</c:v>
                </c:pt>
                <c:pt idx="57">
                  <c:v>130</c:v>
                </c:pt>
                <c:pt idx="60">
                  <c:v>130</c:v>
                </c:pt>
                <c:pt idx="63">
                  <c:v>130</c:v>
                </c:pt>
                <c:pt idx="66">
                  <c:v>130</c:v>
                </c:pt>
                <c:pt idx="69">
                  <c:v>130</c:v>
                </c:pt>
                <c:pt idx="72">
                  <c:v>130</c:v>
                </c:pt>
                <c:pt idx="75">
                  <c:v>130</c:v>
                </c:pt>
                <c:pt idx="78">
                  <c:v>131</c:v>
                </c:pt>
                <c:pt idx="81">
                  <c:v>136</c:v>
                </c:pt>
                <c:pt idx="84">
                  <c:v>130</c:v>
                </c:pt>
                <c:pt idx="87">
                  <c:v>141</c:v>
                </c:pt>
                <c:pt idx="93">
                  <c:v>133</c:v>
                </c:pt>
              </c:numCache>
            </c:numRef>
          </c:val>
        </c:ser>
        <c:ser>
          <c:idx val="3"/>
          <c:order val="1"/>
          <c:tx>
            <c:strRef>
              <c:f>September!$O$2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September!$Q$4:$Q$97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Sep </c:v>
                </c:pt>
              </c:strCache>
            </c:strRef>
          </c:cat>
          <c:val>
            <c:numRef>
              <c:f>September!$O$4:$O$97</c:f>
              <c:numCache>
                <c:formatCode>0</c:formatCode>
                <c:ptCount val="94"/>
                <c:pt idx="0">
                  <c:v>106</c:v>
                </c:pt>
                <c:pt idx="3">
                  <c:v>93.333333333333329</c:v>
                </c:pt>
                <c:pt idx="6">
                  <c:v>97</c:v>
                </c:pt>
                <c:pt idx="9">
                  <c:v>103.66666666666666</c:v>
                </c:pt>
                <c:pt idx="12">
                  <c:v>99.666666666666657</c:v>
                </c:pt>
                <c:pt idx="15">
                  <c:v>91.666666666666657</c:v>
                </c:pt>
                <c:pt idx="18">
                  <c:v>93.333333333333329</c:v>
                </c:pt>
                <c:pt idx="21">
                  <c:v>93.333333333333329</c:v>
                </c:pt>
                <c:pt idx="24">
                  <c:v>96.666666666666657</c:v>
                </c:pt>
                <c:pt idx="27">
                  <c:v>120.33333333333333</c:v>
                </c:pt>
                <c:pt idx="30">
                  <c:v>93.333333333333329</c:v>
                </c:pt>
                <c:pt idx="33">
                  <c:v>85.666666666666657</c:v>
                </c:pt>
                <c:pt idx="36">
                  <c:v>93.333333333333329</c:v>
                </c:pt>
                <c:pt idx="39">
                  <c:v>93.333333333333329</c:v>
                </c:pt>
                <c:pt idx="42">
                  <c:v>109</c:v>
                </c:pt>
                <c:pt idx="45">
                  <c:v>93.333333333333329</c:v>
                </c:pt>
                <c:pt idx="48">
                  <c:v>88</c:v>
                </c:pt>
                <c:pt idx="51">
                  <c:v>97.333333333333329</c:v>
                </c:pt>
                <c:pt idx="54">
                  <c:v>93.333333333333329</c:v>
                </c:pt>
                <c:pt idx="57">
                  <c:v>93.333333333333329</c:v>
                </c:pt>
                <c:pt idx="60">
                  <c:v>93.333333333333329</c:v>
                </c:pt>
                <c:pt idx="63">
                  <c:v>93.333333333333329</c:v>
                </c:pt>
                <c:pt idx="66">
                  <c:v>93.333333333333329</c:v>
                </c:pt>
                <c:pt idx="69">
                  <c:v>93.333333333333329</c:v>
                </c:pt>
                <c:pt idx="72">
                  <c:v>93.333333333333329</c:v>
                </c:pt>
                <c:pt idx="75">
                  <c:v>93.333333333333329</c:v>
                </c:pt>
                <c:pt idx="78">
                  <c:v>93.666666666666657</c:v>
                </c:pt>
                <c:pt idx="81">
                  <c:v>96</c:v>
                </c:pt>
                <c:pt idx="84">
                  <c:v>93.333333333333329</c:v>
                </c:pt>
                <c:pt idx="87">
                  <c:v>101</c:v>
                </c:pt>
                <c:pt idx="93">
                  <c:v>95</c:v>
                </c:pt>
              </c:numCache>
            </c:numRef>
          </c:val>
        </c:ser>
        <c:ser>
          <c:idx val="1"/>
          <c:order val="2"/>
          <c:tx>
            <c:strRef>
              <c:f>Januar!$M$2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September!$Q$4:$Q$97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Sep </c:v>
                </c:pt>
              </c:strCache>
            </c:strRef>
          </c:cat>
          <c:val>
            <c:numRef>
              <c:f>September!$M$4:$M$97</c:f>
              <c:numCache>
                <c:formatCode>0</c:formatCode>
                <c:ptCount val="94"/>
                <c:pt idx="0">
                  <c:v>86</c:v>
                </c:pt>
                <c:pt idx="3">
                  <c:v>75</c:v>
                </c:pt>
                <c:pt idx="6">
                  <c:v>76</c:v>
                </c:pt>
                <c:pt idx="9">
                  <c:v>84</c:v>
                </c:pt>
                <c:pt idx="12">
                  <c:v>75</c:v>
                </c:pt>
                <c:pt idx="15">
                  <c:v>72</c:v>
                </c:pt>
                <c:pt idx="18">
                  <c:v>75</c:v>
                </c:pt>
                <c:pt idx="21">
                  <c:v>75</c:v>
                </c:pt>
                <c:pt idx="24">
                  <c:v>79</c:v>
                </c:pt>
                <c:pt idx="27">
                  <c:v>101</c:v>
                </c:pt>
                <c:pt idx="30">
                  <c:v>75</c:v>
                </c:pt>
                <c:pt idx="33">
                  <c:v>70</c:v>
                </c:pt>
                <c:pt idx="36">
                  <c:v>75</c:v>
                </c:pt>
                <c:pt idx="39">
                  <c:v>75</c:v>
                </c:pt>
                <c:pt idx="42">
                  <c:v>89</c:v>
                </c:pt>
                <c:pt idx="45">
                  <c:v>75</c:v>
                </c:pt>
                <c:pt idx="48">
                  <c:v>67</c:v>
                </c:pt>
                <c:pt idx="51">
                  <c:v>80</c:v>
                </c:pt>
                <c:pt idx="54">
                  <c:v>75</c:v>
                </c:pt>
                <c:pt idx="57">
                  <c:v>75</c:v>
                </c:pt>
                <c:pt idx="60">
                  <c:v>75</c:v>
                </c:pt>
                <c:pt idx="63">
                  <c:v>75</c:v>
                </c:pt>
                <c:pt idx="66">
                  <c:v>75</c:v>
                </c:pt>
                <c:pt idx="69">
                  <c:v>75</c:v>
                </c:pt>
                <c:pt idx="72">
                  <c:v>75</c:v>
                </c:pt>
                <c:pt idx="75">
                  <c:v>75</c:v>
                </c:pt>
                <c:pt idx="78">
                  <c:v>75</c:v>
                </c:pt>
                <c:pt idx="81">
                  <c:v>76</c:v>
                </c:pt>
                <c:pt idx="84">
                  <c:v>75</c:v>
                </c:pt>
                <c:pt idx="87">
                  <c:v>81</c:v>
                </c:pt>
                <c:pt idx="93">
                  <c:v>77</c:v>
                </c:pt>
              </c:numCache>
            </c:numRef>
          </c:val>
        </c:ser>
        <c:ser>
          <c:idx val="2"/>
          <c:order val="3"/>
          <c:tx>
            <c:strRef>
              <c:f>September!$N$2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September!$Q$4:$Q$97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Sep </c:v>
                </c:pt>
              </c:strCache>
            </c:strRef>
          </c:cat>
          <c:val>
            <c:numRef>
              <c:f>September!$N$4:$N$97</c:f>
              <c:numCache>
                <c:formatCode>0</c:formatCode>
                <c:ptCount val="94"/>
                <c:pt idx="0">
                  <c:v>70</c:v>
                </c:pt>
                <c:pt idx="3">
                  <c:v>65</c:v>
                </c:pt>
                <c:pt idx="6">
                  <c:v>72</c:v>
                </c:pt>
                <c:pt idx="9">
                  <c:v>73</c:v>
                </c:pt>
                <c:pt idx="12">
                  <c:v>67</c:v>
                </c:pt>
                <c:pt idx="15">
                  <c:v>78</c:v>
                </c:pt>
                <c:pt idx="18">
                  <c:v>65</c:v>
                </c:pt>
                <c:pt idx="21">
                  <c:v>65</c:v>
                </c:pt>
                <c:pt idx="24">
                  <c:v>77</c:v>
                </c:pt>
                <c:pt idx="27">
                  <c:v>70</c:v>
                </c:pt>
                <c:pt idx="30">
                  <c:v>65</c:v>
                </c:pt>
                <c:pt idx="33">
                  <c:v>74</c:v>
                </c:pt>
                <c:pt idx="36">
                  <c:v>65</c:v>
                </c:pt>
                <c:pt idx="39">
                  <c:v>65</c:v>
                </c:pt>
                <c:pt idx="42">
                  <c:v>77</c:v>
                </c:pt>
                <c:pt idx="45">
                  <c:v>65</c:v>
                </c:pt>
                <c:pt idx="48">
                  <c:v>75</c:v>
                </c:pt>
                <c:pt idx="51">
                  <c:v>80</c:v>
                </c:pt>
                <c:pt idx="54">
                  <c:v>65</c:v>
                </c:pt>
                <c:pt idx="57">
                  <c:v>65</c:v>
                </c:pt>
                <c:pt idx="60">
                  <c:v>65</c:v>
                </c:pt>
                <c:pt idx="63">
                  <c:v>65</c:v>
                </c:pt>
                <c:pt idx="66">
                  <c:v>65</c:v>
                </c:pt>
                <c:pt idx="69">
                  <c:v>65</c:v>
                </c:pt>
                <c:pt idx="72">
                  <c:v>65</c:v>
                </c:pt>
                <c:pt idx="75">
                  <c:v>65</c:v>
                </c:pt>
                <c:pt idx="78">
                  <c:v>70</c:v>
                </c:pt>
                <c:pt idx="81">
                  <c:v>74</c:v>
                </c:pt>
                <c:pt idx="84">
                  <c:v>65</c:v>
                </c:pt>
                <c:pt idx="87">
                  <c:v>71</c:v>
                </c:pt>
                <c:pt idx="93">
                  <c:v>68</c:v>
                </c:pt>
              </c:numCache>
            </c:numRef>
          </c:val>
        </c:ser>
        <c:ser>
          <c:idx val="4"/>
          <c:order val="4"/>
          <c:tx>
            <c:strRef>
              <c:f>September!$P$2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showVal val="1"/>
          </c:dLbls>
          <c:cat>
            <c:strRef>
              <c:f>September!$Q$4:$Q$97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Sep </c:v>
                </c:pt>
              </c:strCache>
            </c:strRef>
          </c:cat>
          <c:val>
            <c:numRef>
              <c:f>September!$P$4:$P$97</c:f>
              <c:numCache>
                <c:formatCode>0</c:formatCode>
                <c:ptCount val="94"/>
                <c:pt idx="0">
                  <c:v>60</c:v>
                </c:pt>
                <c:pt idx="3">
                  <c:v>55</c:v>
                </c:pt>
                <c:pt idx="6">
                  <c:v>63</c:v>
                </c:pt>
                <c:pt idx="9">
                  <c:v>59</c:v>
                </c:pt>
                <c:pt idx="12">
                  <c:v>74</c:v>
                </c:pt>
                <c:pt idx="15">
                  <c:v>59</c:v>
                </c:pt>
                <c:pt idx="18">
                  <c:v>55</c:v>
                </c:pt>
                <c:pt idx="21">
                  <c:v>55</c:v>
                </c:pt>
                <c:pt idx="24">
                  <c:v>53</c:v>
                </c:pt>
                <c:pt idx="27">
                  <c:v>58</c:v>
                </c:pt>
                <c:pt idx="30">
                  <c:v>55</c:v>
                </c:pt>
                <c:pt idx="33">
                  <c:v>47</c:v>
                </c:pt>
                <c:pt idx="36">
                  <c:v>55</c:v>
                </c:pt>
                <c:pt idx="39">
                  <c:v>55</c:v>
                </c:pt>
                <c:pt idx="42">
                  <c:v>60</c:v>
                </c:pt>
                <c:pt idx="45">
                  <c:v>55</c:v>
                </c:pt>
                <c:pt idx="48">
                  <c:v>63</c:v>
                </c:pt>
                <c:pt idx="51">
                  <c:v>52</c:v>
                </c:pt>
                <c:pt idx="54">
                  <c:v>55</c:v>
                </c:pt>
                <c:pt idx="57">
                  <c:v>55</c:v>
                </c:pt>
                <c:pt idx="60">
                  <c:v>55</c:v>
                </c:pt>
                <c:pt idx="63">
                  <c:v>55</c:v>
                </c:pt>
                <c:pt idx="66">
                  <c:v>55</c:v>
                </c:pt>
                <c:pt idx="69">
                  <c:v>55</c:v>
                </c:pt>
                <c:pt idx="72">
                  <c:v>55</c:v>
                </c:pt>
                <c:pt idx="75">
                  <c:v>55</c:v>
                </c:pt>
                <c:pt idx="78">
                  <c:v>56</c:v>
                </c:pt>
                <c:pt idx="81">
                  <c:v>60</c:v>
                </c:pt>
                <c:pt idx="84">
                  <c:v>55</c:v>
                </c:pt>
                <c:pt idx="87">
                  <c:v>60</c:v>
                </c:pt>
                <c:pt idx="93">
                  <c:v>56</c:v>
                </c:pt>
              </c:numCache>
            </c:numRef>
          </c:val>
        </c:ser>
        <c:dLbls>
          <c:showVal val="1"/>
        </c:dLbls>
        <c:marker val="1"/>
        <c:axId val="148121472"/>
        <c:axId val="148148224"/>
      </c:lineChart>
      <c:catAx>
        <c:axId val="148121472"/>
        <c:scaling>
          <c:orientation val="minMax"/>
        </c:scaling>
        <c:axPos val="b"/>
        <c:title>
          <c:tx>
            <c:strRef>
              <c:f>September!$AE$3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148224"/>
        <c:crosses val="autoZero"/>
        <c:auto val="1"/>
        <c:lblAlgn val="ctr"/>
        <c:lblOffset val="100"/>
        <c:tickLblSkip val="1"/>
        <c:tickMarkSkip val="1"/>
      </c:catAx>
      <c:valAx>
        <c:axId val="14814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September!$AE$4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121472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September!$AE$2</c:f>
          <c:strCache>
            <c:ptCount val="1"/>
            <c:pt idx="0">
              <c:v>Blodtryksmålinger på venstre overarm i niveau med hjertet Sep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September!$L$2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September!$Q$3:$Q$97</c:f>
              <c:strCache>
                <c:ptCount val="95"/>
                <c:pt idx="0">
                  <c:v>Avg Aug2019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Sep </c:v>
                </c:pt>
              </c:strCache>
            </c:strRef>
          </c:cat>
          <c:val>
            <c:numRef>
              <c:f>September!$L$3:$L$97</c:f>
              <c:numCache>
                <c:formatCode>0</c:formatCode>
                <c:ptCount val="95"/>
                <c:pt idx="0">
                  <c:v>133</c:v>
                </c:pt>
                <c:pt idx="1">
                  <c:v>146</c:v>
                </c:pt>
                <c:pt idx="4">
                  <c:v>130</c:v>
                </c:pt>
                <c:pt idx="7">
                  <c:v>139</c:v>
                </c:pt>
                <c:pt idx="10">
                  <c:v>143</c:v>
                </c:pt>
                <c:pt idx="13">
                  <c:v>149</c:v>
                </c:pt>
                <c:pt idx="16">
                  <c:v>131</c:v>
                </c:pt>
                <c:pt idx="19">
                  <c:v>130</c:v>
                </c:pt>
                <c:pt idx="22">
                  <c:v>130</c:v>
                </c:pt>
                <c:pt idx="25">
                  <c:v>132</c:v>
                </c:pt>
                <c:pt idx="28">
                  <c:v>159</c:v>
                </c:pt>
                <c:pt idx="31">
                  <c:v>130</c:v>
                </c:pt>
                <c:pt idx="34">
                  <c:v>117</c:v>
                </c:pt>
                <c:pt idx="37">
                  <c:v>130</c:v>
                </c:pt>
                <c:pt idx="40">
                  <c:v>130</c:v>
                </c:pt>
                <c:pt idx="43">
                  <c:v>149</c:v>
                </c:pt>
                <c:pt idx="46">
                  <c:v>130</c:v>
                </c:pt>
                <c:pt idx="49">
                  <c:v>130</c:v>
                </c:pt>
                <c:pt idx="52">
                  <c:v>132</c:v>
                </c:pt>
                <c:pt idx="55">
                  <c:v>130</c:v>
                </c:pt>
                <c:pt idx="58">
                  <c:v>130</c:v>
                </c:pt>
                <c:pt idx="61">
                  <c:v>130</c:v>
                </c:pt>
                <c:pt idx="64">
                  <c:v>130</c:v>
                </c:pt>
                <c:pt idx="67">
                  <c:v>130</c:v>
                </c:pt>
                <c:pt idx="70">
                  <c:v>130</c:v>
                </c:pt>
                <c:pt idx="73">
                  <c:v>130</c:v>
                </c:pt>
                <c:pt idx="76">
                  <c:v>130</c:v>
                </c:pt>
                <c:pt idx="79">
                  <c:v>131</c:v>
                </c:pt>
                <c:pt idx="82">
                  <c:v>136</c:v>
                </c:pt>
                <c:pt idx="85">
                  <c:v>130</c:v>
                </c:pt>
                <c:pt idx="88">
                  <c:v>141</c:v>
                </c:pt>
                <c:pt idx="94">
                  <c:v>133</c:v>
                </c:pt>
              </c:numCache>
            </c:numRef>
          </c:val>
        </c:ser>
        <c:ser>
          <c:idx val="1"/>
          <c:order val="1"/>
          <c:tx>
            <c:strRef>
              <c:f>September!$M$2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September!$Q$3:$Q$97</c:f>
              <c:strCache>
                <c:ptCount val="95"/>
                <c:pt idx="0">
                  <c:v>Avg Aug2019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Sep </c:v>
                </c:pt>
              </c:strCache>
            </c:strRef>
          </c:cat>
          <c:val>
            <c:numRef>
              <c:f>September!$M$3:$M$97</c:f>
              <c:numCache>
                <c:formatCode>0</c:formatCode>
                <c:ptCount val="95"/>
                <c:pt idx="0">
                  <c:v>75</c:v>
                </c:pt>
                <c:pt idx="1">
                  <c:v>86</c:v>
                </c:pt>
                <c:pt idx="4">
                  <c:v>75</c:v>
                </c:pt>
                <c:pt idx="7">
                  <c:v>76</c:v>
                </c:pt>
                <c:pt idx="10">
                  <c:v>84</c:v>
                </c:pt>
                <c:pt idx="13">
                  <c:v>75</c:v>
                </c:pt>
                <c:pt idx="16">
                  <c:v>72</c:v>
                </c:pt>
                <c:pt idx="19">
                  <c:v>75</c:v>
                </c:pt>
                <c:pt idx="22">
                  <c:v>75</c:v>
                </c:pt>
                <c:pt idx="25">
                  <c:v>79</c:v>
                </c:pt>
                <c:pt idx="28">
                  <c:v>101</c:v>
                </c:pt>
                <c:pt idx="31">
                  <c:v>75</c:v>
                </c:pt>
                <c:pt idx="34">
                  <c:v>70</c:v>
                </c:pt>
                <c:pt idx="37">
                  <c:v>75</c:v>
                </c:pt>
                <c:pt idx="40">
                  <c:v>75</c:v>
                </c:pt>
                <c:pt idx="43">
                  <c:v>89</c:v>
                </c:pt>
                <c:pt idx="46">
                  <c:v>75</c:v>
                </c:pt>
                <c:pt idx="49">
                  <c:v>67</c:v>
                </c:pt>
                <c:pt idx="52">
                  <c:v>80</c:v>
                </c:pt>
                <c:pt idx="55">
                  <c:v>75</c:v>
                </c:pt>
                <c:pt idx="58">
                  <c:v>75</c:v>
                </c:pt>
                <c:pt idx="61">
                  <c:v>75</c:v>
                </c:pt>
                <c:pt idx="64">
                  <c:v>75</c:v>
                </c:pt>
                <c:pt idx="67">
                  <c:v>75</c:v>
                </c:pt>
                <c:pt idx="70">
                  <c:v>75</c:v>
                </c:pt>
                <c:pt idx="73">
                  <c:v>75</c:v>
                </c:pt>
                <c:pt idx="76">
                  <c:v>75</c:v>
                </c:pt>
                <c:pt idx="79">
                  <c:v>75</c:v>
                </c:pt>
                <c:pt idx="82">
                  <c:v>76</c:v>
                </c:pt>
                <c:pt idx="85">
                  <c:v>75</c:v>
                </c:pt>
                <c:pt idx="88">
                  <c:v>81</c:v>
                </c:pt>
                <c:pt idx="94">
                  <c:v>77</c:v>
                </c:pt>
              </c:numCache>
            </c:numRef>
          </c:val>
        </c:ser>
        <c:ser>
          <c:idx val="2"/>
          <c:order val="2"/>
          <c:tx>
            <c:strRef>
              <c:f>September!$N$2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September!$Q$3:$Q$97</c:f>
              <c:strCache>
                <c:ptCount val="95"/>
                <c:pt idx="0">
                  <c:v>Avg Aug2019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Sep </c:v>
                </c:pt>
              </c:strCache>
            </c:strRef>
          </c:cat>
          <c:val>
            <c:numRef>
              <c:f>September!$N$3:$N$97</c:f>
              <c:numCache>
                <c:formatCode>0</c:formatCode>
                <c:ptCount val="95"/>
                <c:pt idx="0">
                  <c:v>68</c:v>
                </c:pt>
                <c:pt idx="1">
                  <c:v>70</c:v>
                </c:pt>
                <c:pt idx="4">
                  <c:v>65</c:v>
                </c:pt>
                <c:pt idx="7">
                  <c:v>72</c:v>
                </c:pt>
                <c:pt idx="10">
                  <c:v>73</c:v>
                </c:pt>
                <c:pt idx="13">
                  <c:v>67</c:v>
                </c:pt>
                <c:pt idx="16">
                  <c:v>78</c:v>
                </c:pt>
                <c:pt idx="19">
                  <c:v>65</c:v>
                </c:pt>
                <c:pt idx="22">
                  <c:v>65</c:v>
                </c:pt>
                <c:pt idx="25">
                  <c:v>77</c:v>
                </c:pt>
                <c:pt idx="28">
                  <c:v>70</c:v>
                </c:pt>
                <c:pt idx="31">
                  <c:v>65</c:v>
                </c:pt>
                <c:pt idx="34">
                  <c:v>74</c:v>
                </c:pt>
                <c:pt idx="37">
                  <c:v>65</c:v>
                </c:pt>
                <c:pt idx="40">
                  <c:v>65</c:v>
                </c:pt>
                <c:pt idx="43">
                  <c:v>77</c:v>
                </c:pt>
                <c:pt idx="46">
                  <c:v>65</c:v>
                </c:pt>
                <c:pt idx="49">
                  <c:v>75</c:v>
                </c:pt>
                <c:pt idx="52">
                  <c:v>80</c:v>
                </c:pt>
                <c:pt idx="55">
                  <c:v>65</c:v>
                </c:pt>
                <c:pt idx="58">
                  <c:v>65</c:v>
                </c:pt>
                <c:pt idx="61">
                  <c:v>65</c:v>
                </c:pt>
                <c:pt idx="64">
                  <c:v>65</c:v>
                </c:pt>
                <c:pt idx="67">
                  <c:v>65</c:v>
                </c:pt>
                <c:pt idx="70">
                  <c:v>65</c:v>
                </c:pt>
                <c:pt idx="73">
                  <c:v>65</c:v>
                </c:pt>
                <c:pt idx="76">
                  <c:v>65</c:v>
                </c:pt>
                <c:pt idx="79">
                  <c:v>70</c:v>
                </c:pt>
                <c:pt idx="82">
                  <c:v>74</c:v>
                </c:pt>
                <c:pt idx="85">
                  <c:v>65</c:v>
                </c:pt>
                <c:pt idx="88">
                  <c:v>71</c:v>
                </c:pt>
                <c:pt idx="94">
                  <c:v>68</c:v>
                </c:pt>
              </c:numCache>
            </c:numRef>
          </c:val>
        </c:ser>
        <c:dLbls>
          <c:showVal val="1"/>
        </c:dLbls>
        <c:marker val="1"/>
        <c:axId val="148198528"/>
        <c:axId val="148200448"/>
      </c:lineChart>
      <c:catAx>
        <c:axId val="148198528"/>
        <c:scaling>
          <c:orientation val="minMax"/>
        </c:scaling>
        <c:axPos val="b"/>
        <c:majorGridlines/>
        <c:title>
          <c:tx>
            <c:strRef>
              <c:f>September!$Q$103</c:f>
              <c:strCache>
                <c:ptCount val="1"/>
                <c:pt idx="0">
                  <c:v>Dit blodtryk er i Sep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200448"/>
        <c:crosses val="autoZero"/>
        <c:auto val="1"/>
        <c:lblAlgn val="ctr"/>
        <c:lblOffset val="100"/>
        <c:tickLblSkip val="1"/>
        <c:tickMarkSkip val="1"/>
      </c:catAx>
      <c:valAx>
        <c:axId val="14820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September!$AE$4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19852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Oktober!$AE$2</c:f>
          <c:strCache>
            <c:ptCount val="1"/>
            <c:pt idx="0">
              <c:v>Blodtryksmålinger på venstre overarm i niveau med hjertet Okt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Oktober!$L$2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Oktober!$Q$4:$Q$97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Okt </c:v>
                </c:pt>
              </c:strCache>
            </c:strRef>
          </c:cat>
          <c:val>
            <c:numRef>
              <c:f>Oktober!$L$4:$L$97</c:f>
              <c:numCache>
                <c:formatCode>0</c:formatCode>
                <c:ptCount val="94"/>
                <c:pt idx="0">
                  <c:v>133</c:v>
                </c:pt>
                <c:pt idx="3">
                  <c:v>130</c:v>
                </c:pt>
                <c:pt idx="6">
                  <c:v>130</c:v>
                </c:pt>
                <c:pt idx="9">
                  <c:v>137</c:v>
                </c:pt>
                <c:pt idx="12">
                  <c:v>133</c:v>
                </c:pt>
                <c:pt idx="15">
                  <c:v>130</c:v>
                </c:pt>
                <c:pt idx="18">
                  <c:v>128</c:v>
                </c:pt>
                <c:pt idx="21">
                  <c:v>136</c:v>
                </c:pt>
                <c:pt idx="24">
                  <c:v>162</c:v>
                </c:pt>
                <c:pt idx="27">
                  <c:v>130</c:v>
                </c:pt>
                <c:pt idx="30">
                  <c:v>141</c:v>
                </c:pt>
                <c:pt idx="33">
                  <c:v>149</c:v>
                </c:pt>
                <c:pt idx="36">
                  <c:v>130</c:v>
                </c:pt>
                <c:pt idx="39">
                  <c:v>118</c:v>
                </c:pt>
                <c:pt idx="42">
                  <c:v>138</c:v>
                </c:pt>
                <c:pt idx="45">
                  <c:v>147</c:v>
                </c:pt>
                <c:pt idx="48">
                  <c:v>147</c:v>
                </c:pt>
                <c:pt idx="51">
                  <c:v>131</c:v>
                </c:pt>
                <c:pt idx="54">
                  <c:v>124</c:v>
                </c:pt>
                <c:pt idx="57">
                  <c:v>130</c:v>
                </c:pt>
                <c:pt idx="60">
                  <c:v>149</c:v>
                </c:pt>
                <c:pt idx="63">
                  <c:v>121</c:v>
                </c:pt>
                <c:pt idx="66">
                  <c:v>130</c:v>
                </c:pt>
                <c:pt idx="69">
                  <c:v>116</c:v>
                </c:pt>
                <c:pt idx="72">
                  <c:v>130</c:v>
                </c:pt>
                <c:pt idx="75">
                  <c:v>133</c:v>
                </c:pt>
                <c:pt idx="78">
                  <c:v>149</c:v>
                </c:pt>
                <c:pt idx="81">
                  <c:v>132</c:v>
                </c:pt>
                <c:pt idx="84">
                  <c:v>130</c:v>
                </c:pt>
                <c:pt idx="87">
                  <c:v>145</c:v>
                </c:pt>
                <c:pt idx="90">
                  <c:v>141</c:v>
                </c:pt>
                <c:pt idx="93">
                  <c:v>134</c:v>
                </c:pt>
              </c:numCache>
            </c:numRef>
          </c:val>
        </c:ser>
        <c:ser>
          <c:idx val="3"/>
          <c:order val="1"/>
          <c:tx>
            <c:strRef>
              <c:f>Oktober!$O$2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showVal val="1"/>
          </c:dLbls>
          <c:cat>
            <c:strRef>
              <c:f>Oktober!$Q$4:$Q$97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Okt </c:v>
                </c:pt>
              </c:strCache>
            </c:strRef>
          </c:cat>
          <c:val>
            <c:numRef>
              <c:f>Oktober!$O$4:$O$97</c:f>
              <c:numCache>
                <c:formatCode>0</c:formatCode>
                <c:ptCount val="94"/>
                <c:pt idx="0">
                  <c:v>95.666666666666657</c:v>
                </c:pt>
                <c:pt idx="3">
                  <c:v>93.333333333333329</c:v>
                </c:pt>
                <c:pt idx="6">
                  <c:v>93.333333333333329</c:v>
                </c:pt>
                <c:pt idx="9">
                  <c:v>94.333333333333329</c:v>
                </c:pt>
                <c:pt idx="12">
                  <c:v>91</c:v>
                </c:pt>
                <c:pt idx="15">
                  <c:v>93.333333333333329</c:v>
                </c:pt>
                <c:pt idx="18">
                  <c:v>92</c:v>
                </c:pt>
                <c:pt idx="21">
                  <c:v>92.666666666666657</c:v>
                </c:pt>
                <c:pt idx="24">
                  <c:v>116</c:v>
                </c:pt>
                <c:pt idx="27">
                  <c:v>93.333333333333329</c:v>
                </c:pt>
                <c:pt idx="30">
                  <c:v>95.666666666666657</c:v>
                </c:pt>
                <c:pt idx="33">
                  <c:v>107</c:v>
                </c:pt>
                <c:pt idx="36">
                  <c:v>93.333333333333329</c:v>
                </c:pt>
                <c:pt idx="39">
                  <c:v>80.666666666666657</c:v>
                </c:pt>
                <c:pt idx="42">
                  <c:v>95.333333333333329</c:v>
                </c:pt>
                <c:pt idx="45">
                  <c:v>101</c:v>
                </c:pt>
                <c:pt idx="48">
                  <c:v>101</c:v>
                </c:pt>
                <c:pt idx="51">
                  <c:v>94.333333333333329</c:v>
                </c:pt>
                <c:pt idx="54">
                  <c:v>89.333333333333329</c:v>
                </c:pt>
                <c:pt idx="57">
                  <c:v>93.333333333333329</c:v>
                </c:pt>
                <c:pt idx="60">
                  <c:v>99</c:v>
                </c:pt>
                <c:pt idx="63">
                  <c:v>88.333333333333329</c:v>
                </c:pt>
                <c:pt idx="66">
                  <c:v>93.333333333333329</c:v>
                </c:pt>
                <c:pt idx="69">
                  <c:v>86</c:v>
                </c:pt>
                <c:pt idx="72">
                  <c:v>93.333333333333329</c:v>
                </c:pt>
                <c:pt idx="75">
                  <c:v>93.666666666666657</c:v>
                </c:pt>
                <c:pt idx="78">
                  <c:v>102.33333333333333</c:v>
                </c:pt>
                <c:pt idx="81">
                  <c:v>90</c:v>
                </c:pt>
                <c:pt idx="84">
                  <c:v>93.333333333333329</c:v>
                </c:pt>
                <c:pt idx="87">
                  <c:v>110.33333333333333</c:v>
                </c:pt>
                <c:pt idx="90">
                  <c:v>105.66666666666666</c:v>
                </c:pt>
                <c:pt idx="93">
                  <c:v>95</c:v>
                </c:pt>
              </c:numCache>
            </c:numRef>
          </c:val>
        </c:ser>
        <c:ser>
          <c:idx val="1"/>
          <c:order val="2"/>
          <c:tx>
            <c:strRef>
              <c:f>Oktober!$M$2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Oktober!$Q$4:$Q$97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Okt </c:v>
                </c:pt>
              </c:strCache>
            </c:strRef>
          </c:cat>
          <c:val>
            <c:numRef>
              <c:f>Oktober!$M$4:$M$97</c:f>
              <c:numCache>
                <c:formatCode>0</c:formatCode>
                <c:ptCount val="94"/>
                <c:pt idx="0">
                  <c:v>77</c:v>
                </c:pt>
                <c:pt idx="3">
                  <c:v>75</c:v>
                </c:pt>
                <c:pt idx="6">
                  <c:v>75</c:v>
                </c:pt>
                <c:pt idx="9">
                  <c:v>73</c:v>
                </c:pt>
                <c:pt idx="12">
                  <c:v>70</c:v>
                </c:pt>
                <c:pt idx="15">
                  <c:v>75</c:v>
                </c:pt>
                <c:pt idx="18">
                  <c:v>74</c:v>
                </c:pt>
                <c:pt idx="21">
                  <c:v>71</c:v>
                </c:pt>
                <c:pt idx="24">
                  <c:v>93</c:v>
                </c:pt>
                <c:pt idx="27">
                  <c:v>75</c:v>
                </c:pt>
                <c:pt idx="30">
                  <c:v>73</c:v>
                </c:pt>
                <c:pt idx="33">
                  <c:v>86</c:v>
                </c:pt>
                <c:pt idx="36">
                  <c:v>75</c:v>
                </c:pt>
                <c:pt idx="39">
                  <c:v>62</c:v>
                </c:pt>
                <c:pt idx="42">
                  <c:v>74</c:v>
                </c:pt>
                <c:pt idx="45">
                  <c:v>78</c:v>
                </c:pt>
                <c:pt idx="48">
                  <c:v>78</c:v>
                </c:pt>
                <c:pt idx="51">
                  <c:v>76</c:v>
                </c:pt>
                <c:pt idx="54">
                  <c:v>72</c:v>
                </c:pt>
                <c:pt idx="57">
                  <c:v>75</c:v>
                </c:pt>
                <c:pt idx="60">
                  <c:v>74</c:v>
                </c:pt>
                <c:pt idx="63">
                  <c:v>72</c:v>
                </c:pt>
                <c:pt idx="66">
                  <c:v>75</c:v>
                </c:pt>
                <c:pt idx="69">
                  <c:v>71</c:v>
                </c:pt>
                <c:pt idx="72">
                  <c:v>75</c:v>
                </c:pt>
                <c:pt idx="75">
                  <c:v>74</c:v>
                </c:pt>
                <c:pt idx="78">
                  <c:v>79</c:v>
                </c:pt>
                <c:pt idx="81">
                  <c:v>69</c:v>
                </c:pt>
                <c:pt idx="84">
                  <c:v>75</c:v>
                </c:pt>
                <c:pt idx="87">
                  <c:v>93</c:v>
                </c:pt>
                <c:pt idx="90">
                  <c:v>88</c:v>
                </c:pt>
                <c:pt idx="93">
                  <c:v>75</c:v>
                </c:pt>
              </c:numCache>
            </c:numRef>
          </c:val>
        </c:ser>
        <c:ser>
          <c:idx val="2"/>
          <c:order val="3"/>
          <c:tx>
            <c:strRef>
              <c:f>Oktober!$N$2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Oktober!$Q$4:$Q$97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Okt </c:v>
                </c:pt>
              </c:strCache>
            </c:strRef>
          </c:cat>
          <c:val>
            <c:numRef>
              <c:f>Oktober!$N$4:$N$97</c:f>
              <c:numCache>
                <c:formatCode>0</c:formatCode>
                <c:ptCount val="94"/>
                <c:pt idx="0">
                  <c:v>73</c:v>
                </c:pt>
                <c:pt idx="3">
                  <c:v>65</c:v>
                </c:pt>
                <c:pt idx="6">
                  <c:v>65</c:v>
                </c:pt>
                <c:pt idx="9">
                  <c:v>68</c:v>
                </c:pt>
                <c:pt idx="12">
                  <c:v>67</c:v>
                </c:pt>
                <c:pt idx="15">
                  <c:v>65</c:v>
                </c:pt>
                <c:pt idx="18">
                  <c:v>78</c:v>
                </c:pt>
                <c:pt idx="21">
                  <c:v>66</c:v>
                </c:pt>
                <c:pt idx="24">
                  <c:v>74</c:v>
                </c:pt>
                <c:pt idx="27">
                  <c:v>65</c:v>
                </c:pt>
                <c:pt idx="30">
                  <c:v>70</c:v>
                </c:pt>
                <c:pt idx="33">
                  <c:v>65</c:v>
                </c:pt>
                <c:pt idx="36">
                  <c:v>65</c:v>
                </c:pt>
                <c:pt idx="39">
                  <c:v>70</c:v>
                </c:pt>
                <c:pt idx="42">
                  <c:v>71</c:v>
                </c:pt>
                <c:pt idx="45">
                  <c:v>69</c:v>
                </c:pt>
                <c:pt idx="48">
                  <c:v>69</c:v>
                </c:pt>
                <c:pt idx="51">
                  <c:v>73</c:v>
                </c:pt>
                <c:pt idx="54">
                  <c:v>80</c:v>
                </c:pt>
                <c:pt idx="57">
                  <c:v>65</c:v>
                </c:pt>
                <c:pt idx="60">
                  <c:v>63</c:v>
                </c:pt>
                <c:pt idx="63">
                  <c:v>70</c:v>
                </c:pt>
                <c:pt idx="66">
                  <c:v>65</c:v>
                </c:pt>
                <c:pt idx="69">
                  <c:v>78</c:v>
                </c:pt>
                <c:pt idx="72">
                  <c:v>65</c:v>
                </c:pt>
                <c:pt idx="75">
                  <c:v>77</c:v>
                </c:pt>
                <c:pt idx="78">
                  <c:v>77</c:v>
                </c:pt>
                <c:pt idx="81">
                  <c:v>68</c:v>
                </c:pt>
                <c:pt idx="84">
                  <c:v>65</c:v>
                </c:pt>
                <c:pt idx="87">
                  <c:v>87</c:v>
                </c:pt>
                <c:pt idx="90">
                  <c:v>74</c:v>
                </c:pt>
                <c:pt idx="93">
                  <c:v>70</c:v>
                </c:pt>
              </c:numCache>
            </c:numRef>
          </c:val>
        </c:ser>
        <c:ser>
          <c:idx val="4"/>
          <c:order val="4"/>
          <c:tx>
            <c:strRef>
              <c:f>Oktober!$P$2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Oktober!$Q$4:$Q$97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Okt </c:v>
                </c:pt>
              </c:strCache>
            </c:strRef>
          </c:cat>
          <c:val>
            <c:numRef>
              <c:f>Oktober!$P$4:$P$97</c:f>
              <c:numCache>
                <c:formatCode>0</c:formatCode>
                <c:ptCount val="94"/>
                <c:pt idx="0">
                  <c:v>56</c:v>
                </c:pt>
                <c:pt idx="3">
                  <c:v>55</c:v>
                </c:pt>
                <c:pt idx="6">
                  <c:v>55</c:v>
                </c:pt>
                <c:pt idx="9">
                  <c:v>64</c:v>
                </c:pt>
                <c:pt idx="12">
                  <c:v>63</c:v>
                </c:pt>
                <c:pt idx="15">
                  <c:v>55</c:v>
                </c:pt>
                <c:pt idx="18">
                  <c:v>54</c:v>
                </c:pt>
                <c:pt idx="21">
                  <c:v>65</c:v>
                </c:pt>
                <c:pt idx="24">
                  <c:v>69</c:v>
                </c:pt>
                <c:pt idx="27">
                  <c:v>55</c:v>
                </c:pt>
                <c:pt idx="30">
                  <c:v>68</c:v>
                </c:pt>
                <c:pt idx="33">
                  <c:v>63</c:v>
                </c:pt>
                <c:pt idx="36">
                  <c:v>55</c:v>
                </c:pt>
                <c:pt idx="39">
                  <c:v>56</c:v>
                </c:pt>
                <c:pt idx="42">
                  <c:v>64</c:v>
                </c:pt>
                <c:pt idx="45">
                  <c:v>69</c:v>
                </c:pt>
                <c:pt idx="48">
                  <c:v>69</c:v>
                </c:pt>
                <c:pt idx="51">
                  <c:v>55</c:v>
                </c:pt>
                <c:pt idx="54">
                  <c:v>52</c:v>
                </c:pt>
                <c:pt idx="57">
                  <c:v>55</c:v>
                </c:pt>
                <c:pt idx="60">
                  <c:v>75</c:v>
                </c:pt>
                <c:pt idx="63">
                  <c:v>49</c:v>
                </c:pt>
                <c:pt idx="66">
                  <c:v>55</c:v>
                </c:pt>
                <c:pt idx="69">
                  <c:v>45</c:v>
                </c:pt>
                <c:pt idx="72">
                  <c:v>55</c:v>
                </c:pt>
                <c:pt idx="75">
                  <c:v>59</c:v>
                </c:pt>
                <c:pt idx="78">
                  <c:v>70</c:v>
                </c:pt>
                <c:pt idx="81">
                  <c:v>63</c:v>
                </c:pt>
                <c:pt idx="84">
                  <c:v>55</c:v>
                </c:pt>
                <c:pt idx="87">
                  <c:v>52</c:v>
                </c:pt>
                <c:pt idx="90">
                  <c:v>53</c:v>
                </c:pt>
                <c:pt idx="93">
                  <c:v>58</c:v>
                </c:pt>
              </c:numCache>
            </c:numRef>
          </c:val>
        </c:ser>
        <c:dLbls>
          <c:showVal val="1"/>
        </c:dLbls>
        <c:marker val="1"/>
        <c:axId val="148370176"/>
        <c:axId val="148372096"/>
      </c:lineChart>
      <c:catAx>
        <c:axId val="148370176"/>
        <c:scaling>
          <c:orientation val="minMax"/>
        </c:scaling>
        <c:axPos val="b"/>
        <c:title>
          <c:tx>
            <c:strRef>
              <c:f>Oktober!$AE$3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372096"/>
        <c:crosses val="autoZero"/>
        <c:auto val="1"/>
        <c:lblAlgn val="ctr"/>
        <c:lblOffset val="100"/>
        <c:tickLblSkip val="1"/>
        <c:tickMarkSkip val="1"/>
      </c:catAx>
      <c:valAx>
        <c:axId val="14837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Oktober!$AE$4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37017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Januar!$AE$2</c:f>
          <c:strCache>
            <c:ptCount val="1"/>
            <c:pt idx="0">
              <c:v>Blodtryksmålinger på venstre overarm i niveau med hjertet Jan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Januar!$L$2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Januar!$Q$3:$Q$97</c:f>
              <c:strCache>
                <c:ptCount val="95"/>
                <c:pt idx="0">
                  <c:v>Avg Dec 2018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Jan </c:v>
                </c:pt>
              </c:strCache>
            </c:strRef>
          </c:cat>
          <c:val>
            <c:numRef>
              <c:f>Januar!$L$3:$L$97</c:f>
              <c:numCache>
                <c:formatCode>0</c:formatCode>
                <c:ptCount val="95"/>
                <c:pt idx="0">
                  <c:v>136</c:v>
                </c:pt>
                <c:pt idx="1">
                  <c:v>149</c:v>
                </c:pt>
                <c:pt idx="4">
                  <c:v>149</c:v>
                </c:pt>
                <c:pt idx="7">
                  <c:v>133</c:v>
                </c:pt>
                <c:pt idx="10">
                  <c:v>142</c:v>
                </c:pt>
                <c:pt idx="13">
                  <c:v>132</c:v>
                </c:pt>
                <c:pt idx="16">
                  <c:v>137</c:v>
                </c:pt>
                <c:pt idx="19">
                  <c:v>132</c:v>
                </c:pt>
                <c:pt idx="22">
                  <c:v>139</c:v>
                </c:pt>
                <c:pt idx="25">
                  <c:v>123</c:v>
                </c:pt>
                <c:pt idx="28">
                  <c:v>126</c:v>
                </c:pt>
                <c:pt idx="31">
                  <c:v>132</c:v>
                </c:pt>
                <c:pt idx="34">
                  <c:v>145</c:v>
                </c:pt>
                <c:pt idx="37">
                  <c:v>141</c:v>
                </c:pt>
                <c:pt idx="40">
                  <c:v>127</c:v>
                </c:pt>
                <c:pt idx="43">
                  <c:v>134</c:v>
                </c:pt>
                <c:pt idx="46">
                  <c:v>124</c:v>
                </c:pt>
                <c:pt idx="49">
                  <c:v>132</c:v>
                </c:pt>
                <c:pt idx="52">
                  <c:v>137</c:v>
                </c:pt>
                <c:pt idx="55">
                  <c:v>134</c:v>
                </c:pt>
                <c:pt idx="58">
                  <c:v>122</c:v>
                </c:pt>
                <c:pt idx="61">
                  <c:v>130</c:v>
                </c:pt>
                <c:pt idx="64">
                  <c:v>115</c:v>
                </c:pt>
                <c:pt idx="67">
                  <c:v>132</c:v>
                </c:pt>
                <c:pt idx="70">
                  <c:v>138</c:v>
                </c:pt>
                <c:pt idx="73">
                  <c:v>132</c:v>
                </c:pt>
                <c:pt idx="76">
                  <c:v>132</c:v>
                </c:pt>
                <c:pt idx="79">
                  <c:v>128</c:v>
                </c:pt>
                <c:pt idx="82">
                  <c:v>132</c:v>
                </c:pt>
                <c:pt idx="85">
                  <c:v>125</c:v>
                </c:pt>
                <c:pt idx="88">
                  <c:v>129</c:v>
                </c:pt>
                <c:pt idx="91">
                  <c:v>132</c:v>
                </c:pt>
                <c:pt idx="9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Januar!$M$2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Januar!$Q$3:$Q$97</c:f>
              <c:strCache>
                <c:ptCount val="95"/>
                <c:pt idx="0">
                  <c:v>Avg Dec 2018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Jan </c:v>
                </c:pt>
              </c:strCache>
            </c:strRef>
          </c:cat>
          <c:val>
            <c:numRef>
              <c:f>Januar!$M$3:$M$97</c:f>
              <c:numCache>
                <c:formatCode>0</c:formatCode>
                <c:ptCount val="95"/>
                <c:pt idx="0">
                  <c:v>74</c:v>
                </c:pt>
                <c:pt idx="1">
                  <c:v>75</c:v>
                </c:pt>
                <c:pt idx="4">
                  <c:v>75</c:v>
                </c:pt>
                <c:pt idx="7">
                  <c:v>76</c:v>
                </c:pt>
                <c:pt idx="10">
                  <c:v>82</c:v>
                </c:pt>
                <c:pt idx="13">
                  <c:v>73</c:v>
                </c:pt>
                <c:pt idx="16">
                  <c:v>71</c:v>
                </c:pt>
                <c:pt idx="19">
                  <c:v>73</c:v>
                </c:pt>
                <c:pt idx="22">
                  <c:v>82</c:v>
                </c:pt>
                <c:pt idx="25">
                  <c:v>71</c:v>
                </c:pt>
                <c:pt idx="28">
                  <c:v>68</c:v>
                </c:pt>
                <c:pt idx="31">
                  <c:v>73</c:v>
                </c:pt>
                <c:pt idx="34">
                  <c:v>79</c:v>
                </c:pt>
                <c:pt idx="37">
                  <c:v>88</c:v>
                </c:pt>
                <c:pt idx="40">
                  <c:v>72</c:v>
                </c:pt>
                <c:pt idx="43">
                  <c:v>83</c:v>
                </c:pt>
                <c:pt idx="46">
                  <c:v>73</c:v>
                </c:pt>
                <c:pt idx="49">
                  <c:v>73</c:v>
                </c:pt>
                <c:pt idx="52">
                  <c:v>77</c:v>
                </c:pt>
                <c:pt idx="55">
                  <c:v>72</c:v>
                </c:pt>
                <c:pt idx="58">
                  <c:v>64</c:v>
                </c:pt>
                <c:pt idx="61">
                  <c:v>83</c:v>
                </c:pt>
                <c:pt idx="64">
                  <c:v>75</c:v>
                </c:pt>
                <c:pt idx="67">
                  <c:v>73</c:v>
                </c:pt>
                <c:pt idx="70">
                  <c:v>70</c:v>
                </c:pt>
                <c:pt idx="73">
                  <c:v>73</c:v>
                </c:pt>
                <c:pt idx="76">
                  <c:v>72</c:v>
                </c:pt>
                <c:pt idx="79">
                  <c:v>75</c:v>
                </c:pt>
                <c:pt idx="82">
                  <c:v>72</c:v>
                </c:pt>
                <c:pt idx="85">
                  <c:v>74</c:v>
                </c:pt>
                <c:pt idx="88">
                  <c:v>77</c:v>
                </c:pt>
                <c:pt idx="91">
                  <c:v>73</c:v>
                </c:pt>
                <c:pt idx="94">
                  <c:v>74</c:v>
                </c:pt>
              </c:numCache>
            </c:numRef>
          </c:val>
        </c:ser>
        <c:ser>
          <c:idx val="2"/>
          <c:order val="2"/>
          <c:tx>
            <c:strRef>
              <c:f>Januar!$N$2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Januar!$Q$3:$Q$97</c:f>
              <c:strCache>
                <c:ptCount val="95"/>
                <c:pt idx="0">
                  <c:v>Avg Dec 2018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Jan </c:v>
                </c:pt>
              </c:strCache>
            </c:strRef>
          </c:cat>
          <c:val>
            <c:numRef>
              <c:f>Januar!$N$3:$N$97</c:f>
              <c:numCache>
                <c:formatCode>0</c:formatCode>
                <c:ptCount val="95"/>
                <c:pt idx="0">
                  <c:v>71</c:v>
                </c:pt>
                <c:pt idx="1">
                  <c:v>70</c:v>
                </c:pt>
                <c:pt idx="4">
                  <c:v>70</c:v>
                </c:pt>
                <c:pt idx="7">
                  <c:v>73</c:v>
                </c:pt>
                <c:pt idx="10">
                  <c:v>79</c:v>
                </c:pt>
                <c:pt idx="13">
                  <c:v>68</c:v>
                </c:pt>
                <c:pt idx="16">
                  <c:v>67</c:v>
                </c:pt>
                <c:pt idx="19">
                  <c:v>68</c:v>
                </c:pt>
                <c:pt idx="22">
                  <c:v>82</c:v>
                </c:pt>
                <c:pt idx="25">
                  <c:v>76</c:v>
                </c:pt>
                <c:pt idx="28">
                  <c:v>70</c:v>
                </c:pt>
                <c:pt idx="31">
                  <c:v>68</c:v>
                </c:pt>
                <c:pt idx="34">
                  <c:v>70</c:v>
                </c:pt>
                <c:pt idx="37">
                  <c:v>77</c:v>
                </c:pt>
                <c:pt idx="40">
                  <c:v>71</c:v>
                </c:pt>
                <c:pt idx="43">
                  <c:v>81</c:v>
                </c:pt>
                <c:pt idx="46">
                  <c:v>73</c:v>
                </c:pt>
                <c:pt idx="49">
                  <c:v>68</c:v>
                </c:pt>
                <c:pt idx="52">
                  <c:v>68</c:v>
                </c:pt>
                <c:pt idx="55">
                  <c:v>76</c:v>
                </c:pt>
                <c:pt idx="58">
                  <c:v>70</c:v>
                </c:pt>
                <c:pt idx="61">
                  <c:v>78</c:v>
                </c:pt>
                <c:pt idx="64">
                  <c:v>82</c:v>
                </c:pt>
                <c:pt idx="67">
                  <c:v>68</c:v>
                </c:pt>
                <c:pt idx="70">
                  <c:v>75</c:v>
                </c:pt>
                <c:pt idx="73">
                  <c:v>68</c:v>
                </c:pt>
                <c:pt idx="76">
                  <c:v>65</c:v>
                </c:pt>
                <c:pt idx="79">
                  <c:v>73</c:v>
                </c:pt>
                <c:pt idx="82">
                  <c:v>65</c:v>
                </c:pt>
                <c:pt idx="85">
                  <c:v>73</c:v>
                </c:pt>
                <c:pt idx="88">
                  <c:v>68</c:v>
                </c:pt>
                <c:pt idx="91">
                  <c:v>68</c:v>
                </c:pt>
                <c:pt idx="94">
                  <c:v>71</c:v>
                </c:pt>
              </c:numCache>
            </c:numRef>
          </c:val>
        </c:ser>
        <c:dLbls>
          <c:showVal val="1"/>
        </c:dLbls>
        <c:marker val="1"/>
        <c:axId val="216091264"/>
        <c:axId val="52622080"/>
      </c:lineChart>
      <c:catAx>
        <c:axId val="216091264"/>
        <c:scaling>
          <c:orientation val="minMax"/>
        </c:scaling>
        <c:axPos val="b"/>
        <c:majorGridlines/>
        <c:minorGridlines/>
        <c:title>
          <c:tx>
            <c:strRef>
              <c:f>Januar!$Q$103</c:f>
              <c:strCache>
                <c:ptCount val="1"/>
                <c:pt idx="0">
                  <c:v>Dit blodtryk er i Jan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2622080"/>
        <c:crosses val="autoZero"/>
        <c:auto val="1"/>
        <c:lblAlgn val="ctr"/>
        <c:lblOffset val="100"/>
        <c:tickMarkSkip val="2"/>
      </c:catAx>
      <c:valAx>
        <c:axId val="5262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December!$AE$4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16091264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Oktober!$AE$2</c:f>
          <c:strCache>
            <c:ptCount val="1"/>
            <c:pt idx="0">
              <c:v>Blodtryksmålinger på venstre overarm i niveau med hjertet Okt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Oktober!$L$2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Oktober!$Q$3:$Q$97</c:f>
              <c:strCache>
                <c:ptCount val="95"/>
                <c:pt idx="0">
                  <c:v>Avg Sep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Okt </c:v>
                </c:pt>
              </c:strCache>
            </c:strRef>
          </c:cat>
          <c:val>
            <c:numRef>
              <c:f>Oktober!$L$3:$L$97</c:f>
              <c:numCache>
                <c:formatCode>0</c:formatCode>
                <c:ptCount val="95"/>
                <c:pt idx="0">
                  <c:v>133</c:v>
                </c:pt>
                <c:pt idx="1">
                  <c:v>133</c:v>
                </c:pt>
                <c:pt idx="4">
                  <c:v>130</c:v>
                </c:pt>
                <c:pt idx="7">
                  <c:v>130</c:v>
                </c:pt>
                <c:pt idx="10">
                  <c:v>137</c:v>
                </c:pt>
                <c:pt idx="13">
                  <c:v>133</c:v>
                </c:pt>
                <c:pt idx="16">
                  <c:v>130</c:v>
                </c:pt>
                <c:pt idx="19">
                  <c:v>128</c:v>
                </c:pt>
                <c:pt idx="22">
                  <c:v>136</c:v>
                </c:pt>
                <c:pt idx="25">
                  <c:v>162</c:v>
                </c:pt>
                <c:pt idx="28">
                  <c:v>130</c:v>
                </c:pt>
                <c:pt idx="31">
                  <c:v>141</c:v>
                </c:pt>
                <c:pt idx="34">
                  <c:v>149</c:v>
                </c:pt>
                <c:pt idx="37">
                  <c:v>130</c:v>
                </c:pt>
                <c:pt idx="40">
                  <c:v>118</c:v>
                </c:pt>
                <c:pt idx="43">
                  <c:v>138</c:v>
                </c:pt>
                <c:pt idx="46">
                  <c:v>147</c:v>
                </c:pt>
                <c:pt idx="49">
                  <c:v>147</c:v>
                </c:pt>
                <c:pt idx="52">
                  <c:v>131</c:v>
                </c:pt>
                <c:pt idx="55">
                  <c:v>124</c:v>
                </c:pt>
                <c:pt idx="58">
                  <c:v>130</c:v>
                </c:pt>
                <c:pt idx="61">
                  <c:v>149</c:v>
                </c:pt>
                <c:pt idx="64">
                  <c:v>121</c:v>
                </c:pt>
                <c:pt idx="67">
                  <c:v>130</c:v>
                </c:pt>
                <c:pt idx="70">
                  <c:v>116</c:v>
                </c:pt>
                <c:pt idx="73">
                  <c:v>130</c:v>
                </c:pt>
                <c:pt idx="76">
                  <c:v>133</c:v>
                </c:pt>
                <c:pt idx="79">
                  <c:v>149</c:v>
                </c:pt>
                <c:pt idx="82">
                  <c:v>132</c:v>
                </c:pt>
                <c:pt idx="85">
                  <c:v>130</c:v>
                </c:pt>
                <c:pt idx="88">
                  <c:v>145</c:v>
                </c:pt>
                <c:pt idx="91">
                  <c:v>141</c:v>
                </c:pt>
                <c:pt idx="9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Oktober!$M$2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Oktober!$Q$3:$Q$97</c:f>
              <c:strCache>
                <c:ptCount val="95"/>
                <c:pt idx="0">
                  <c:v>Avg Sep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Okt </c:v>
                </c:pt>
              </c:strCache>
            </c:strRef>
          </c:cat>
          <c:val>
            <c:numRef>
              <c:f>Oktober!$M$3:$M$97</c:f>
              <c:numCache>
                <c:formatCode>0</c:formatCode>
                <c:ptCount val="95"/>
                <c:pt idx="0">
                  <c:v>77</c:v>
                </c:pt>
                <c:pt idx="1">
                  <c:v>77</c:v>
                </c:pt>
                <c:pt idx="4">
                  <c:v>75</c:v>
                </c:pt>
                <c:pt idx="7">
                  <c:v>75</c:v>
                </c:pt>
                <c:pt idx="10">
                  <c:v>73</c:v>
                </c:pt>
                <c:pt idx="13">
                  <c:v>70</c:v>
                </c:pt>
                <c:pt idx="16">
                  <c:v>75</c:v>
                </c:pt>
                <c:pt idx="19">
                  <c:v>74</c:v>
                </c:pt>
                <c:pt idx="22">
                  <c:v>71</c:v>
                </c:pt>
                <c:pt idx="25">
                  <c:v>93</c:v>
                </c:pt>
                <c:pt idx="28">
                  <c:v>75</c:v>
                </c:pt>
                <c:pt idx="31">
                  <c:v>73</c:v>
                </c:pt>
                <c:pt idx="34">
                  <c:v>86</c:v>
                </c:pt>
                <c:pt idx="37">
                  <c:v>75</c:v>
                </c:pt>
                <c:pt idx="40">
                  <c:v>62</c:v>
                </c:pt>
                <c:pt idx="43">
                  <c:v>74</c:v>
                </c:pt>
                <c:pt idx="46">
                  <c:v>78</c:v>
                </c:pt>
                <c:pt idx="49">
                  <c:v>78</c:v>
                </c:pt>
                <c:pt idx="52">
                  <c:v>76</c:v>
                </c:pt>
                <c:pt idx="55">
                  <c:v>72</c:v>
                </c:pt>
                <c:pt idx="58">
                  <c:v>75</c:v>
                </c:pt>
                <c:pt idx="61">
                  <c:v>74</c:v>
                </c:pt>
                <c:pt idx="64">
                  <c:v>72</c:v>
                </c:pt>
                <c:pt idx="67">
                  <c:v>75</c:v>
                </c:pt>
                <c:pt idx="70">
                  <c:v>71</c:v>
                </c:pt>
                <c:pt idx="73">
                  <c:v>75</c:v>
                </c:pt>
                <c:pt idx="76">
                  <c:v>74</c:v>
                </c:pt>
                <c:pt idx="79">
                  <c:v>79</c:v>
                </c:pt>
                <c:pt idx="82">
                  <c:v>69</c:v>
                </c:pt>
                <c:pt idx="85">
                  <c:v>75</c:v>
                </c:pt>
                <c:pt idx="88">
                  <c:v>93</c:v>
                </c:pt>
                <c:pt idx="91">
                  <c:v>88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Oktober!$N$2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Oktober!$Q$3:$Q$97</c:f>
              <c:strCache>
                <c:ptCount val="95"/>
                <c:pt idx="0">
                  <c:v>Avg Sep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Okt </c:v>
                </c:pt>
              </c:strCache>
            </c:strRef>
          </c:cat>
          <c:val>
            <c:numRef>
              <c:f>Oktober!$N$3:$N$97</c:f>
              <c:numCache>
                <c:formatCode>0</c:formatCode>
                <c:ptCount val="95"/>
                <c:pt idx="0">
                  <c:v>68</c:v>
                </c:pt>
                <c:pt idx="1">
                  <c:v>73</c:v>
                </c:pt>
                <c:pt idx="4">
                  <c:v>65</c:v>
                </c:pt>
                <c:pt idx="7">
                  <c:v>65</c:v>
                </c:pt>
                <c:pt idx="10">
                  <c:v>68</c:v>
                </c:pt>
                <c:pt idx="13">
                  <c:v>67</c:v>
                </c:pt>
                <c:pt idx="16">
                  <c:v>65</c:v>
                </c:pt>
                <c:pt idx="19">
                  <c:v>78</c:v>
                </c:pt>
                <c:pt idx="22">
                  <c:v>66</c:v>
                </c:pt>
                <c:pt idx="25">
                  <c:v>74</c:v>
                </c:pt>
                <c:pt idx="28">
                  <c:v>65</c:v>
                </c:pt>
                <c:pt idx="31">
                  <c:v>70</c:v>
                </c:pt>
                <c:pt idx="34">
                  <c:v>65</c:v>
                </c:pt>
                <c:pt idx="37">
                  <c:v>65</c:v>
                </c:pt>
                <c:pt idx="40">
                  <c:v>70</c:v>
                </c:pt>
                <c:pt idx="43">
                  <c:v>71</c:v>
                </c:pt>
                <c:pt idx="46">
                  <c:v>69</c:v>
                </c:pt>
                <c:pt idx="49">
                  <c:v>69</c:v>
                </c:pt>
                <c:pt idx="52">
                  <c:v>73</c:v>
                </c:pt>
                <c:pt idx="55">
                  <c:v>80</c:v>
                </c:pt>
                <c:pt idx="58">
                  <c:v>65</c:v>
                </c:pt>
                <c:pt idx="61">
                  <c:v>63</c:v>
                </c:pt>
                <c:pt idx="64">
                  <c:v>70</c:v>
                </c:pt>
                <c:pt idx="67">
                  <c:v>65</c:v>
                </c:pt>
                <c:pt idx="70">
                  <c:v>78</c:v>
                </c:pt>
                <c:pt idx="73">
                  <c:v>65</c:v>
                </c:pt>
                <c:pt idx="76">
                  <c:v>77</c:v>
                </c:pt>
                <c:pt idx="79">
                  <c:v>77</c:v>
                </c:pt>
                <c:pt idx="82">
                  <c:v>68</c:v>
                </c:pt>
                <c:pt idx="85">
                  <c:v>65</c:v>
                </c:pt>
                <c:pt idx="88">
                  <c:v>87</c:v>
                </c:pt>
                <c:pt idx="91">
                  <c:v>74</c:v>
                </c:pt>
                <c:pt idx="94">
                  <c:v>70</c:v>
                </c:pt>
              </c:numCache>
            </c:numRef>
          </c:val>
        </c:ser>
        <c:dLbls>
          <c:showVal val="1"/>
        </c:dLbls>
        <c:marker val="1"/>
        <c:axId val="148439040"/>
        <c:axId val="148440960"/>
      </c:lineChart>
      <c:catAx>
        <c:axId val="148439040"/>
        <c:scaling>
          <c:orientation val="minMax"/>
        </c:scaling>
        <c:axPos val="b"/>
        <c:majorGridlines/>
        <c:title>
          <c:tx>
            <c:strRef>
              <c:f>Oktober!$Q$103</c:f>
              <c:strCache>
                <c:ptCount val="1"/>
                <c:pt idx="0">
                  <c:v>Dit blodtryk er i Okt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440960"/>
        <c:crosses val="autoZero"/>
        <c:auto val="1"/>
        <c:lblAlgn val="ctr"/>
        <c:lblOffset val="100"/>
        <c:tickLblSkip val="1"/>
        <c:tickMarkSkip val="1"/>
      </c:catAx>
      <c:valAx>
        <c:axId val="14844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Oktober!$AE$4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439040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November!$AE$2</c:f>
          <c:strCache>
            <c:ptCount val="1"/>
            <c:pt idx="0">
              <c:v>Blodtryksmålinger på venstre overarm i niveau med hjertet Nov 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November!$L$2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November!$Q$4:$Q$97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Nov  </c:v>
                </c:pt>
              </c:strCache>
            </c:strRef>
          </c:cat>
          <c:val>
            <c:numRef>
              <c:f>November!$L$4:$L$97</c:f>
              <c:numCache>
                <c:formatCode>0</c:formatCode>
                <c:ptCount val="94"/>
                <c:pt idx="0">
                  <c:v>128</c:v>
                </c:pt>
                <c:pt idx="3">
                  <c:v>128</c:v>
                </c:pt>
                <c:pt idx="12">
                  <c:v>128</c:v>
                </c:pt>
                <c:pt idx="21">
                  <c:v>128</c:v>
                </c:pt>
                <c:pt idx="30">
                  <c:v>128</c:v>
                </c:pt>
                <c:pt idx="39">
                  <c:v>128</c:v>
                </c:pt>
                <c:pt idx="48">
                  <c:v>132</c:v>
                </c:pt>
                <c:pt idx="57">
                  <c:v>126</c:v>
                </c:pt>
                <c:pt idx="66">
                  <c:v>128</c:v>
                </c:pt>
                <c:pt idx="75">
                  <c:v>128</c:v>
                </c:pt>
                <c:pt idx="84">
                  <c:v>152</c:v>
                </c:pt>
                <c:pt idx="93">
                  <c:v>130</c:v>
                </c:pt>
              </c:numCache>
            </c:numRef>
          </c:val>
        </c:ser>
        <c:ser>
          <c:idx val="3"/>
          <c:order val="1"/>
          <c:tx>
            <c:strRef>
              <c:f>November!$O$2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November!$Q$4:$Q$97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Nov  </c:v>
                </c:pt>
              </c:strCache>
            </c:strRef>
          </c:cat>
          <c:val>
            <c:numRef>
              <c:f>November!$O$4:$O$97</c:f>
              <c:numCache>
                <c:formatCode>0</c:formatCode>
                <c:ptCount val="94"/>
                <c:pt idx="0">
                  <c:v>92</c:v>
                </c:pt>
                <c:pt idx="3">
                  <c:v>92</c:v>
                </c:pt>
                <c:pt idx="12">
                  <c:v>92</c:v>
                </c:pt>
                <c:pt idx="21">
                  <c:v>92</c:v>
                </c:pt>
                <c:pt idx="30">
                  <c:v>92</c:v>
                </c:pt>
                <c:pt idx="39">
                  <c:v>92</c:v>
                </c:pt>
                <c:pt idx="48">
                  <c:v>97.333333333333329</c:v>
                </c:pt>
                <c:pt idx="57">
                  <c:v>90</c:v>
                </c:pt>
                <c:pt idx="66">
                  <c:v>92</c:v>
                </c:pt>
                <c:pt idx="75">
                  <c:v>92</c:v>
                </c:pt>
                <c:pt idx="84">
                  <c:v>105.33333333333333</c:v>
                </c:pt>
                <c:pt idx="93">
                  <c:v>93</c:v>
                </c:pt>
              </c:numCache>
            </c:numRef>
          </c:val>
        </c:ser>
        <c:ser>
          <c:idx val="1"/>
          <c:order val="2"/>
          <c:tx>
            <c:strRef>
              <c:f>November!$M$2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November!$Q$4:$Q$97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Nov  </c:v>
                </c:pt>
              </c:strCache>
            </c:strRef>
          </c:cat>
          <c:val>
            <c:numRef>
              <c:f>November!$M$4:$M$97</c:f>
              <c:numCache>
                <c:formatCode>0</c:formatCode>
                <c:ptCount val="94"/>
                <c:pt idx="0">
                  <c:v>74</c:v>
                </c:pt>
                <c:pt idx="3">
                  <c:v>74</c:v>
                </c:pt>
                <c:pt idx="12">
                  <c:v>74</c:v>
                </c:pt>
                <c:pt idx="21">
                  <c:v>74</c:v>
                </c:pt>
                <c:pt idx="30">
                  <c:v>74</c:v>
                </c:pt>
                <c:pt idx="39">
                  <c:v>74</c:v>
                </c:pt>
                <c:pt idx="48">
                  <c:v>80</c:v>
                </c:pt>
                <c:pt idx="57">
                  <c:v>72</c:v>
                </c:pt>
                <c:pt idx="66">
                  <c:v>74</c:v>
                </c:pt>
                <c:pt idx="75">
                  <c:v>74</c:v>
                </c:pt>
                <c:pt idx="84">
                  <c:v>82</c:v>
                </c:pt>
                <c:pt idx="93">
                  <c:v>75</c:v>
                </c:pt>
              </c:numCache>
            </c:numRef>
          </c:val>
        </c:ser>
        <c:ser>
          <c:idx val="2"/>
          <c:order val="3"/>
          <c:tx>
            <c:strRef>
              <c:f>November!$N$2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November!$Q$4:$Q$97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Nov  </c:v>
                </c:pt>
              </c:strCache>
            </c:strRef>
          </c:cat>
          <c:val>
            <c:numRef>
              <c:f>November!$N$4:$N$97</c:f>
              <c:numCache>
                <c:formatCode>0</c:formatCode>
                <c:ptCount val="94"/>
                <c:pt idx="0">
                  <c:v>70</c:v>
                </c:pt>
                <c:pt idx="3">
                  <c:v>70</c:v>
                </c:pt>
                <c:pt idx="12">
                  <c:v>70</c:v>
                </c:pt>
                <c:pt idx="21">
                  <c:v>70</c:v>
                </c:pt>
                <c:pt idx="30">
                  <c:v>70</c:v>
                </c:pt>
                <c:pt idx="39">
                  <c:v>70</c:v>
                </c:pt>
                <c:pt idx="48">
                  <c:v>71</c:v>
                </c:pt>
                <c:pt idx="57">
                  <c:v>72</c:v>
                </c:pt>
                <c:pt idx="66">
                  <c:v>70</c:v>
                </c:pt>
                <c:pt idx="75">
                  <c:v>70</c:v>
                </c:pt>
                <c:pt idx="84">
                  <c:v>73</c:v>
                </c:pt>
                <c:pt idx="93">
                  <c:v>70</c:v>
                </c:pt>
              </c:numCache>
            </c:numRef>
          </c:val>
        </c:ser>
        <c:ser>
          <c:idx val="4"/>
          <c:order val="4"/>
          <c:tx>
            <c:strRef>
              <c:f>November!$P$2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b"/>
            <c:showVal val="1"/>
          </c:dLbls>
          <c:cat>
            <c:strRef>
              <c:f>November!$Q$4:$Q$97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Nov  </c:v>
                </c:pt>
              </c:strCache>
            </c:strRef>
          </c:cat>
          <c:val>
            <c:numRef>
              <c:f>November!$P$4:$P$97</c:f>
              <c:numCache>
                <c:formatCode>0</c:formatCode>
                <c:ptCount val="94"/>
                <c:pt idx="0">
                  <c:v>54</c:v>
                </c:pt>
                <c:pt idx="3">
                  <c:v>54</c:v>
                </c:pt>
                <c:pt idx="12">
                  <c:v>54</c:v>
                </c:pt>
                <c:pt idx="21">
                  <c:v>54</c:v>
                </c:pt>
                <c:pt idx="30">
                  <c:v>54</c:v>
                </c:pt>
                <c:pt idx="39">
                  <c:v>54</c:v>
                </c:pt>
                <c:pt idx="48">
                  <c:v>52</c:v>
                </c:pt>
                <c:pt idx="57">
                  <c:v>54</c:v>
                </c:pt>
                <c:pt idx="66">
                  <c:v>54</c:v>
                </c:pt>
                <c:pt idx="75">
                  <c:v>54</c:v>
                </c:pt>
                <c:pt idx="84">
                  <c:v>70</c:v>
                </c:pt>
                <c:pt idx="93">
                  <c:v>55</c:v>
                </c:pt>
              </c:numCache>
            </c:numRef>
          </c:val>
        </c:ser>
        <c:dLbls>
          <c:showVal val="1"/>
        </c:dLbls>
        <c:marker val="1"/>
        <c:axId val="148614528"/>
        <c:axId val="148641280"/>
      </c:lineChart>
      <c:catAx>
        <c:axId val="148614528"/>
        <c:scaling>
          <c:orientation val="minMax"/>
        </c:scaling>
        <c:axPos val="b"/>
        <c:title>
          <c:tx>
            <c:strRef>
              <c:f>November!$AE$3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641280"/>
        <c:crosses val="autoZero"/>
        <c:auto val="1"/>
        <c:lblAlgn val="ctr"/>
        <c:lblOffset val="100"/>
        <c:tickLblSkip val="1"/>
        <c:tickMarkSkip val="1"/>
      </c:catAx>
      <c:valAx>
        <c:axId val="14864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November!$AE$4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614528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November!$AE$2</c:f>
          <c:strCache>
            <c:ptCount val="1"/>
            <c:pt idx="0">
              <c:v>Blodtryksmålinger på venstre overarm i niveau med hjertet Nov 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November!$L$2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November!$Q$3:$Q$97</c:f>
              <c:strCache>
                <c:ptCount val="95"/>
                <c:pt idx="0">
                  <c:v>Avg Okt2019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Nov  </c:v>
                </c:pt>
              </c:strCache>
            </c:strRef>
          </c:cat>
          <c:val>
            <c:numRef>
              <c:f>November!$L$3:$L$97</c:f>
              <c:numCache>
                <c:formatCode>0</c:formatCode>
                <c:ptCount val="95"/>
                <c:pt idx="0">
                  <c:v>134</c:v>
                </c:pt>
                <c:pt idx="1">
                  <c:v>128</c:v>
                </c:pt>
                <c:pt idx="4">
                  <c:v>128</c:v>
                </c:pt>
                <c:pt idx="13">
                  <c:v>128</c:v>
                </c:pt>
                <c:pt idx="22">
                  <c:v>128</c:v>
                </c:pt>
                <c:pt idx="31">
                  <c:v>128</c:v>
                </c:pt>
                <c:pt idx="40">
                  <c:v>128</c:v>
                </c:pt>
                <c:pt idx="49">
                  <c:v>132</c:v>
                </c:pt>
                <c:pt idx="58">
                  <c:v>126</c:v>
                </c:pt>
                <c:pt idx="67">
                  <c:v>128</c:v>
                </c:pt>
                <c:pt idx="76">
                  <c:v>128</c:v>
                </c:pt>
                <c:pt idx="85">
                  <c:v>152</c:v>
                </c:pt>
                <c:pt idx="94">
                  <c:v>130</c:v>
                </c:pt>
              </c:numCache>
            </c:numRef>
          </c:val>
        </c:ser>
        <c:ser>
          <c:idx val="1"/>
          <c:order val="1"/>
          <c:tx>
            <c:strRef>
              <c:f>November!$M$2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November!$Q$3:$Q$97</c:f>
              <c:strCache>
                <c:ptCount val="95"/>
                <c:pt idx="0">
                  <c:v>Avg Okt2019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Nov  </c:v>
                </c:pt>
              </c:strCache>
            </c:strRef>
          </c:cat>
          <c:val>
            <c:numRef>
              <c:f>November!$M$3:$M$97</c:f>
              <c:numCache>
                <c:formatCode>0</c:formatCode>
                <c:ptCount val="95"/>
                <c:pt idx="0">
                  <c:v>75</c:v>
                </c:pt>
                <c:pt idx="1">
                  <c:v>74</c:v>
                </c:pt>
                <c:pt idx="4">
                  <c:v>74</c:v>
                </c:pt>
                <c:pt idx="13">
                  <c:v>74</c:v>
                </c:pt>
                <c:pt idx="22">
                  <c:v>74</c:v>
                </c:pt>
                <c:pt idx="31">
                  <c:v>74</c:v>
                </c:pt>
                <c:pt idx="40">
                  <c:v>74</c:v>
                </c:pt>
                <c:pt idx="49">
                  <c:v>80</c:v>
                </c:pt>
                <c:pt idx="58">
                  <c:v>72</c:v>
                </c:pt>
                <c:pt idx="67">
                  <c:v>74</c:v>
                </c:pt>
                <c:pt idx="76">
                  <c:v>74</c:v>
                </c:pt>
                <c:pt idx="85">
                  <c:v>82</c:v>
                </c:pt>
                <c:pt idx="94">
                  <c:v>75</c:v>
                </c:pt>
              </c:numCache>
            </c:numRef>
          </c:val>
        </c:ser>
        <c:ser>
          <c:idx val="2"/>
          <c:order val="2"/>
          <c:tx>
            <c:strRef>
              <c:f>November!$N$2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November!$Q$3:$Q$97</c:f>
              <c:strCache>
                <c:ptCount val="95"/>
                <c:pt idx="0">
                  <c:v>Avg Okt2019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Nov  </c:v>
                </c:pt>
              </c:strCache>
            </c:strRef>
          </c:cat>
          <c:val>
            <c:numRef>
              <c:f>November!$N$3:$N$97</c:f>
              <c:numCache>
                <c:formatCode>0</c:formatCode>
                <c:ptCount val="95"/>
                <c:pt idx="0">
                  <c:v>70</c:v>
                </c:pt>
                <c:pt idx="1">
                  <c:v>70</c:v>
                </c:pt>
                <c:pt idx="4">
                  <c:v>70</c:v>
                </c:pt>
                <c:pt idx="13">
                  <c:v>70</c:v>
                </c:pt>
                <c:pt idx="22">
                  <c:v>70</c:v>
                </c:pt>
                <c:pt idx="31">
                  <c:v>70</c:v>
                </c:pt>
                <c:pt idx="40">
                  <c:v>70</c:v>
                </c:pt>
                <c:pt idx="49">
                  <c:v>71</c:v>
                </c:pt>
                <c:pt idx="58">
                  <c:v>72</c:v>
                </c:pt>
                <c:pt idx="67">
                  <c:v>70</c:v>
                </c:pt>
                <c:pt idx="76">
                  <c:v>70</c:v>
                </c:pt>
                <c:pt idx="85">
                  <c:v>73</c:v>
                </c:pt>
                <c:pt idx="94">
                  <c:v>70</c:v>
                </c:pt>
              </c:numCache>
            </c:numRef>
          </c:val>
        </c:ser>
        <c:dLbls>
          <c:showVal val="1"/>
        </c:dLbls>
        <c:marker val="1"/>
        <c:axId val="148683392"/>
        <c:axId val="148902656"/>
      </c:lineChart>
      <c:catAx>
        <c:axId val="148683392"/>
        <c:scaling>
          <c:orientation val="minMax"/>
        </c:scaling>
        <c:axPos val="b"/>
        <c:majorGridlines/>
        <c:title>
          <c:tx>
            <c:strRef>
              <c:f>November!$Q$103</c:f>
              <c:strCache>
                <c:ptCount val="1"/>
                <c:pt idx="0">
                  <c:v>Dit blodtryk er i Nov 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902656"/>
        <c:crosses val="autoZero"/>
        <c:auto val="1"/>
        <c:lblAlgn val="ctr"/>
        <c:lblOffset val="100"/>
        <c:tickLblSkip val="1"/>
        <c:tickMarkSkip val="1"/>
      </c:catAx>
      <c:valAx>
        <c:axId val="14890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November!$AE$4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9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8683392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December!$AE$2</c:f>
          <c:strCache>
            <c:ptCount val="1"/>
            <c:pt idx="0">
              <c:v>Blodtryksmålinger på venstre overarm i niveau med hjertet Dec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December!$L$2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December!$Q$4:$Q$97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Dec </c:v>
                </c:pt>
              </c:strCache>
            </c:strRef>
          </c:cat>
          <c:val>
            <c:numRef>
              <c:f>December!$L$4:$L$97</c:f>
              <c:numCache>
                <c:formatCode>0</c:formatCode>
                <c:ptCount val="94"/>
                <c:pt idx="0">
                  <c:v>130</c:v>
                </c:pt>
                <c:pt idx="3">
                  <c:v>130</c:v>
                </c:pt>
                <c:pt idx="6">
                  <c:v>143</c:v>
                </c:pt>
                <c:pt idx="9">
                  <c:v>131</c:v>
                </c:pt>
                <c:pt idx="12">
                  <c:v>130</c:v>
                </c:pt>
                <c:pt idx="15">
                  <c:v>131</c:v>
                </c:pt>
                <c:pt idx="18">
                  <c:v>130</c:v>
                </c:pt>
                <c:pt idx="21">
                  <c:v>142</c:v>
                </c:pt>
                <c:pt idx="24">
                  <c:v>137</c:v>
                </c:pt>
                <c:pt idx="27">
                  <c:v>132</c:v>
                </c:pt>
                <c:pt idx="30">
                  <c:v>130</c:v>
                </c:pt>
                <c:pt idx="33">
                  <c:v>146</c:v>
                </c:pt>
                <c:pt idx="36">
                  <c:v>130</c:v>
                </c:pt>
                <c:pt idx="39">
                  <c:v>133</c:v>
                </c:pt>
                <c:pt idx="42">
                  <c:v>149</c:v>
                </c:pt>
                <c:pt idx="45">
                  <c:v>137</c:v>
                </c:pt>
                <c:pt idx="48">
                  <c:v>130</c:v>
                </c:pt>
                <c:pt idx="51">
                  <c:v>137</c:v>
                </c:pt>
                <c:pt idx="54">
                  <c:v>130</c:v>
                </c:pt>
                <c:pt idx="57">
                  <c:v>141</c:v>
                </c:pt>
                <c:pt idx="60">
                  <c:v>152</c:v>
                </c:pt>
                <c:pt idx="63">
                  <c:v>135</c:v>
                </c:pt>
                <c:pt idx="66">
                  <c:v>130</c:v>
                </c:pt>
                <c:pt idx="69">
                  <c:v>140</c:v>
                </c:pt>
                <c:pt idx="72">
                  <c:v>129</c:v>
                </c:pt>
                <c:pt idx="75">
                  <c:v>130</c:v>
                </c:pt>
                <c:pt idx="78">
                  <c:v>141</c:v>
                </c:pt>
                <c:pt idx="81">
                  <c:v>130</c:v>
                </c:pt>
                <c:pt idx="84">
                  <c:v>164</c:v>
                </c:pt>
                <c:pt idx="87">
                  <c:v>156</c:v>
                </c:pt>
                <c:pt idx="90">
                  <c:v>149</c:v>
                </c:pt>
                <c:pt idx="93">
                  <c:v>137</c:v>
                </c:pt>
              </c:numCache>
            </c:numRef>
          </c:val>
        </c:ser>
        <c:ser>
          <c:idx val="3"/>
          <c:order val="1"/>
          <c:tx>
            <c:strRef>
              <c:f>December!$O$2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December!$Q$4:$Q$97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Dec </c:v>
                </c:pt>
              </c:strCache>
            </c:strRef>
          </c:cat>
          <c:val>
            <c:numRef>
              <c:f>December!$O$4:$O$97</c:f>
              <c:numCache>
                <c:formatCode>0</c:formatCode>
                <c:ptCount val="94"/>
                <c:pt idx="0">
                  <c:v>93.333333333333329</c:v>
                </c:pt>
                <c:pt idx="3">
                  <c:v>93.333333333333329</c:v>
                </c:pt>
                <c:pt idx="6">
                  <c:v>101</c:v>
                </c:pt>
                <c:pt idx="9">
                  <c:v>95</c:v>
                </c:pt>
                <c:pt idx="12">
                  <c:v>93.333333333333329</c:v>
                </c:pt>
                <c:pt idx="15">
                  <c:v>92.333333333333329</c:v>
                </c:pt>
                <c:pt idx="18">
                  <c:v>93.333333333333329</c:v>
                </c:pt>
                <c:pt idx="21">
                  <c:v>101.33333333333333</c:v>
                </c:pt>
                <c:pt idx="24">
                  <c:v>90.333333333333329</c:v>
                </c:pt>
                <c:pt idx="27">
                  <c:v>95.333333333333329</c:v>
                </c:pt>
                <c:pt idx="30">
                  <c:v>93.333333333333329</c:v>
                </c:pt>
                <c:pt idx="33">
                  <c:v>98.666666666666657</c:v>
                </c:pt>
                <c:pt idx="36">
                  <c:v>93.333333333333329</c:v>
                </c:pt>
                <c:pt idx="39">
                  <c:v>95.666666666666657</c:v>
                </c:pt>
                <c:pt idx="42">
                  <c:v>105</c:v>
                </c:pt>
                <c:pt idx="45">
                  <c:v>98.333333333333329</c:v>
                </c:pt>
                <c:pt idx="48">
                  <c:v>93.333333333333329</c:v>
                </c:pt>
                <c:pt idx="51">
                  <c:v>97</c:v>
                </c:pt>
                <c:pt idx="54">
                  <c:v>93.333333333333329</c:v>
                </c:pt>
                <c:pt idx="57">
                  <c:v>103</c:v>
                </c:pt>
                <c:pt idx="60">
                  <c:v>110</c:v>
                </c:pt>
                <c:pt idx="63">
                  <c:v>98.333333333333329</c:v>
                </c:pt>
                <c:pt idx="66">
                  <c:v>93.333333333333329</c:v>
                </c:pt>
                <c:pt idx="69">
                  <c:v>97.333333333333329</c:v>
                </c:pt>
                <c:pt idx="72">
                  <c:v>97</c:v>
                </c:pt>
                <c:pt idx="75">
                  <c:v>93.333333333333329</c:v>
                </c:pt>
                <c:pt idx="78">
                  <c:v>105</c:v>
                </c:pt>
                <c:pt idx="81">
                  <c:v>93.333333333333329</c:v>
                </c:pt>
                <c:pt idx="84">
                  <c:v>116.66666666666666</c:v>
                </c:pt>
                <c:pt idx="87">
                  <c:v>108</c:v>
                </c:pt>
                <c:pt idx="90">
                  <c:v>99.666666666666657</c:v>
                </c:pt>
                <c:pt idx="93">
                  <c:v>97</c:v>
                </c:pt>
              </c:numCache>
            </c:numRef>
          </c:val>
        </c:ser>
        <c:ser>
          <c:idx val="1"/>
          <c:order val="2"/>
          <c:tx>
            <c:strRef>
              <c:f>December!$M$2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December!$Q$4:$Q$97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Dec </c:v>
                </c:pt>
              </c:strCache>
            </c:strRef>
          </c:cat>
          <c:val>
            <c:numRef>
              <c:f>December!$M$4:$M$97</c:f>
              <c:numCache>
                <c:formatCode>0</c:formatCode>
                <c:ptCount val="94"/>
                <c:pt idx="0">
                  <c:v>75</c:v>
                </c:pt>
                <c:pt idx="3">
                  <c:v>75</c:v>
                </c:pt>
                <c:pt idx="6">
                  <c:v>80</c:v>
                </c:pt>
                <c:pt idx="9">
                  <c:v>77</c:v>
                </c:pt>
                <c:pt idx="12">
                  <c:v>75</c:v>
                </c:pt>
                <c:pt idx="15">
                  <c:v>73</c:v>
                </c:pt>
                <c:pt idx="18">
                  <c:v>75</c:v>
                </c:pt>
                <c:pt idx="21">
                  <c:v>81</c:v>
                </c:pt>
                <c:pt idx="24">
                  <c:v>67</c:v>
                </c:pt>
                <c:pt idx="27">
                  <c:v>77</c:v>
                </c:pt>
                <c:pt idx="30">
                  <c:v>75</c:v>
                </c:pt>
                <c:pt idx="33">
                  <c:v>75</c:v>
                </c:pt>
                <c:pt idx="36">
                  <c:v>75</c:v>
                </c:pt>
                <c:pt idx="39">
                  <c:v>77</c:v>
                </c:pt>
                <c:pt idx="42">
                  <c:v>83</c:v>
                </c:pt>
                <c:pt idx="45">
                  <c:v>79</c:v>
                </c:pt>
                <c:pt idx="48">
                  <c:v>75</c:v>
                </c:pt>
                <c:pt idx="51">
                  <c:v>77</c:v>
                </c:pt>
                <c:pt idx="54">
                  <c:v>75</c:v>
                </c:pt>
                <c:pt idx="57">
                  <c:v>84</c:v>
                </c:pt>
                <c:pt idx="60">
                  <c:v>89</c:v>
                </c:pt>
                <c:pt idx="63">
                  <c:v>80</c:v>
                </c:pt>
                <c:pt idx="66">
                  <c:v>75</c:v>
                </c:pt>
                <c:pt idx="69">
                  <c:v>76</c:v>
                </c:pt>
                <c:pt idx="72">
                  <c:v>81</c:v>
                </c:pt>
                <c:pt idx="75">
                  <c:v>75</c:v>
                </c:pt>
                <c:pt idx="78">
                  <c:v>87</c:v>
                </c:pt>
                <c:pt idx="81">
                  <c:v>75</c:v>
                </c:pt>
                <c:pt idx="84">
                  <c:v>93</c:v>
                </c:pt>
                <c:pt idx="87">
                  <c:v>84</c:v>
                </c:pt>
                <c:pt idx="90">
                  <c:v>75</c:v>
                </c:pt>
                <c:pt idx="93">
                  <c:v>78</c:v>
                </c:pt>
              </c:numCache>
            </c:numRef>
          </c:val>
        </c:ser>
        <c:ser>
          <c:idx val="2"/>
          <c:order val="3"/>
          <c:tx>
            <c:strRef>
              <c:f>December!$N$2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December!$Q$4:$Q$97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Dec </c:v>
                </c:pt>
              </c:strCache>
            </c:strRef>
          </c:cat>
          <c:val>
            <c:numRef>
              <c:f>December!$N$4:$N$97</c:f>
              <c:numCache>
                <c:formatCode>0</c:formatCode>
                <c:ptCount val="94"/>
                <c:pt idx="0">
                  <c:v>65</c:v>
                </c:pt>
                <c:pt idx="3">
                  <c:v>65</c:v>
                </c:pt>
                <c:pt idx="6">
                  <c:v>69</c:v>
                </c:pt>
                <c:pt idx="9">
                  <c:v>76</c:v>
                </c:pt>
                <c:pt idx="12">
                  <c:v>65</c:v>
                </c:pt>
                <c:pt idx="15">
                  <c:v>78</c:v>
                </c:pt>
                <c:pt idx="18">
                  <c:v>65</c:v>
                </c:pt>
                <c:pt idx="21">
                  <c:v>75</c:v>
                </c:pt>
                <c:pt idx="24">
                  <c:v>73</c:v>
                </c:pt>
                <c:pt idx="27">
                  <c:v>79</c:v>
                </c:pt>
                <c:pt idx="30">
                  <c:v>65</c:v>
                </c:pt>
                <c:pt idx="33">
                  <c:v>66</c:v>
                </c:pt>
                <c:pt idx="36">
                  <c:v>65</c:v>
                </c:pt>
                <c:pt idx="39">
                  <c:v>77</c:v>
                </c:pt>
                <c:pt idx="42">
                  <c:v>80</c:v>
                </c:pt>
                <c:pt idx="45">
                  <c:v>73</c:v>
                </c:pt>
                <c:pt idx="48">
                  <c:v>65</c:v>
                </c:pt>
                <c:pt idx="51">
                  <c:v>72</c:v>
                </c:pt>
                <c:pt idx="54">
                  <c:v>65</c:v>
                </c:pt>
                <c:pt idx="57">
                  <c:v>66</c:v>
                </c:pt>
                <c:pt idx="60">
                  <c:v>72</c:v>
                </c:pt>
                <c:pt idx="63">
                  <c:v>73</c:v>
                </c:pt>
                <c:pt idx="66">
                  <c:v>65</c:v>
                </c:pt>
                <c:pt idx="69">
                  <c:v>68</c:v>
                </c:pt>
                <c:pt idx="72">
                  <c:v>79</c:v>
                </c:pt>
                <c:pt idx="75">
                  <c:v>65</c:v>
                </c:pt>
                <c:pt idx="78">
                  <c:v>73</c:v>
                </c:pt>
                <c:pt idx="81">
                  <c:v>65</c:v>
                </c:pt>
                <c:pt idx="84">
                  <c:v>82</c:v>
                </c:pt>
                <c:pt idx="87">
                  <c:v>74</c:v>
                </c:pt>
                <c:pt idx="90">
                  <c:v>70</c:v>
                </c:pt>
                <c:pt idx="93">
                  <c:v>70</c:v>
                </c:pt>
              </c:numCache>
            </c:numRef>
          </c:val>
        </c:ser>
        <c:ser>
          <c:idx val="4"/>
          <c:order val="4"/>
          <c:tx>
            <c:strRef>
              <c:f>December!$P$2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showVal val="1"/>
          </c:dLbls>
          <c:cat>
            <c:strRef>
              <c:f>December!$Q$4:$Q$97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Dec </c:v>
                </c:pt>
              </c:strCache>
            </c:strRef>
          </c:cat>
          <c:val>
            <c:numRef>
              <c:f>December!$P$4:$P$97</c:f>
              <c:numCache>
                <c:formatCode>0</c:formatCode>
                <c:ptCount val="94"/>
                <c:pt idx="0">
                  <c:v>55</c:v>
                </c:pt>
                <c:pt idx="3">
                  <c:v>55</c:v>
                </c:pt>
                <c:pt idx="6">
                  <c:v>63</c:v>
                </c:pt>
                <c:pt idx="9">
                  <c:v>54</c:v>
                </c:pt>
                <c:pt idx="12">
                  <c:v>55</c:v>
                </c:pt>
                <c:pt idx="15">
                  <c:v>58</c:v>
                </c:pt>
                <c:pt idx="18">
                  <c:v>55</c:v>
                </c:pt>
                <c:pt idx="21">
                  <c:v>61</c:v>
                </c:pt>
                <c:pt idx="24">
                  <c:v>70</c:v>
                </c:pt>
                <c:pt idx="27">
                  <c:v>55</c:v>
                </c:pt>
                <c:pt idx="30">
                  <c:v>55</c:v>
                </c:pt>
                <c:pt idx="33">
                  <c:v>71</c:v>
                </c:pt>
                <c:pt idx="36">
                  <c:v>55</c:v>
                </c:pt>
                <c:pt idx="39">
                  <c:v>56</c:v>
                </c:pt>
                <c:pt idx="42">
                  <c:v>66</c:v>
                </c:pt>
                <c:pt idx="45">
                  <c:v>58</c:v>
                </c:pt>
                <c:pt idx="48">
                  <c:v>55</c:v>
                </c:pt>
                <c:pt idx="51">
                  <c:v>60</c:v>
                </c:pt>
                <c:pt idx="54">
                  <c:v>55</c:v>
                </c:pt>
                <c:pt idx="57">
                  <c:v>57</c:v>
                </c:pt>
                <c:pt idx="60">
                  <c:v>63</c:v>
                </c:pt>
                <c:pt idx="63">
                  <c:v>55</c:v>
                </c:pt>
                <c:pt idx="66">
                  <c:v>55</c:v>
                </c:pt>
                <c:pt idx="69">
                  <c:v>64</c:v>
                </c:pt>
                <c:pt idx="72">
                  <c:v>48</c:v>
                </c:pt>
                <c:pt idx="75">
                  <c:v>55</c:v>
                </c:pt>
                <c:pt idx="78">
                  <c:v>54</c:v>
                </c:pt>
                <c:pt idx="81">
                  <c:v>55</c:v>
                </c:pt>
                <c:pt idx="84">
                  <c:v>71</c:v>
                </c:pt>
                <c:pt idx="87">
                  <c:v>72</c:v>
                </c:pt>
                <c:pt idx="90">
                  <c:v>74</c:v>
                </c:pt>
                <c:pt idx="93">
                  <c:v>59</c:v>
                </c:pt>
              </c:numCache>
            </c:numRef>
          </c:val>
        </c:ser>
        <c:dLbls>
          <c:showVal val="1"/>
        </c:dLbls>
        <c:marker val="1"/>
        <c:axId val="151038208"/>
        <c:axId val="151060864"/>
      </c:lineChart>
      <c:catAx>
        <c:axId val="151038208"/>
        <c:scaling>
          <c:orientation val="minMax"/>
        </c:scaling>
        <c:axPos val="b"/>
        <c:title>
          <c:tx>
            <c:strRef>
              <c:f>December!$AE$3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060864"/>
        <c:crosses val="autoZero"/>
        <c:auto val="1"/>
        <c:lblAlgn val="ctr"/>
        <c:lblOffset val="100"/>
        <c:tickLblSkip val="1"/>
        <c:tickMarkSkip val="1"/>
      </c:catAx>
      <c:valAx>
        <c:axId val="15106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December!$AE$4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038208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December!$AE$2</c:f>
          <c:strCache>
            <c:ptCount val="1"/>
            <c:pt idx="0">
              <c:v>Blodtryksmålinger på venstre overarm i niveau med hjertet Dec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December!$L$2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December!$Q$3:$Q$97</c:f>
              <c:strCache>
                <c:ptCount val="95"/>
                <c:pt idx="0">
                  <c:v>Avg Nov 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Dec </c:v>
                </c:pt>
              </c:strCache>
            </c:strRef>
          </c:cat>
          <c:val>
            <c:numRef>
              <c:f>December!$L$3:$L$97</c:f>
              <c:numCache>
                <c:formatCode>0</c:formatCode>
                <c:ptCount val="95"/>
                <c:pt idx="0">
                  <c:v>130</c:v>
                </c:pt>
                <c:pt idx="1">
                  <c:v>130</c:v>
                </c:pt>
                <c:pt idx="4">
                  <c:v>130</c:v>
                </c:pt>
                <c:pt idx="7">
                  <c:v>143</c:v>
                </c:pt>
                <c:pt idx="10">
                  <c:v>131</c:v>
                </c:pt>
                <c:pt idx="13">
                  <c:v>130</c:v>
                </c:pt>
                <c:pt idx="16">
                  <c:v>131</c:v>
                </c:pt>
                <c:pt idx="19">
                  <c:v>130</c:v>
                </c:pt>
                <c:pt idx="22">
                  <c:v>142</c:v>
                </c:pt>
                <c:pt idx="25">
                  <c:v>137</c:v>
                </c:pt>
                <c:pt idx="28">
                  <c:v>132</c:v>
                </c:pt>
                <c:pt idx="31">
                  <c:v>130</c:v>
                </c:pt>
                <c:pt idx="34">
                  <c:v>146</c:v>
                </c:pt>
                <c:pt idx="37">
                  <c:v>130</c:v>
                </c:pt>
                <c:pt idx="40">
                  <c:v>133</c:v>
                </c:pt>
                <c:pt idx="43">
                  <c:v>149</c:v>
                </c:pt>
                <c:pt idx="46">
                  <c:v>137</c:v>
                </c:pt>
                <c:pt idx="49">
                  <c:v>130</c:v>
                </c:pt>
                <c:pt idx="52">
                  <c:v>137</c:v>
                </c:pt>
                <c:pt idx="55">
                  <c:v>130</c:v>
                </c:pt>
                <c:pt idx="58">
                  <c:v>141</c:v>
                </c:pt>
                <c:pt idx="61">
                  <c:v>152</c:v>
                </c:pt>
                <c:pt idx="64">
                  <c:v>135</c:v>
                </c:pt>
                <c:pt idx="67">
                  <c:v>130</c:v>
                </c:pt>
                <c:pt idx="70">
                  <c:v>140</c:v>
                </c:pt>
                <c:pt idx="73">
                  <c:v>129</c:v>
                </c:pt>
                <c:pt idx="76">
                  <c:v>130</c:v>
                </c:pt>
                <c:pt idx="79">
                  <c:v>141</c:v>
                </c:pt>
                <c:pt idx="82">
                  <c:v>130</c:v>
                </c:pt>
                <c:pt idx="85">
                  <c:v>164</c:v>
                </c:pt>
                <c:pt idx="88">
                  <c:v>156</c:v>
                </c:pt>
                <c:pt idx="91">
                  <c:v>149</c:v>
                </c:pt>
                <c:pt idx="94">
                  <c:v>137</c:v>
                </c:pt>
              </c:numCache>
            </c:numRef>
          </c:val>
        </c:ser>
        <c:ser>
          <c:idx val="1"/>
          <c:order val="1"/>
          <c:tx>
            <c:strRef>
              <c:f>December!$M$2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December!$Q$3:$Q$97</c:f>
              <c:strCache>
                <c:ptCount val="95"/>
                <c:pt idx="0">
                  <c:v>Avg Nov 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Dec </c:v>
                </c:pt>
              </c:strCache>
            </c:strRef>
          </c:cat>
          <c:val>
            <c:numRef>
              <c:f>December!$M$3:$M$97</c:f>
              <c:numCache>
                <c:formatCode>0</c:formatCode>
                <c:ptCount val="95"/>
                <c:pt idx="0">
                  <c:v>75</c:v>
                </c:pt>
                <c:pt idx="1">
                  <c:v>75</c:v>
                </c:pt>
                <c:pt idx="4">
                  <c:v>75</c:v>
                </c:pt>
                <c:pt idx="7">
                  <c:v>80</c:v>
                </c:pt>
                <c:pt idx="10">
                  <c:v>77</c:v>
                </c:pt>
                <c:pt idx="13">
                  <c:v>75</c:v>
                </c:pt>
                <c:pt idx="16">
                  <c:v>73</c:v>
                </c:pt>
                <c:pt idx="19">
                  <c:v>75</c:v>
                </c:pt>
                <c:pt idx="22">
                  <c:v>81</c:v>
                </c:pt>
                <c:pt idx="25">
                  <c:v>67</c:v>
                </c:pt>
                <c:pt idx="28">
                  <c:v>77</c:v>
                </c:pt>
                <c:pt idx="31">
                  <c:v>75</c:v>
                </c:pt>
                <c:pt idx="34">
                  <c:v>75</c:v>
                </c:pt>
                <c:pt idx="37">
                  <c:v>75</c:v>
                </c:pt>
                <c:pt idx="40">
                  <c:v>77</c:v>
                </c:pt>
                <c:pt idx="43">
                  <c:v>83</c:v>
                </c:pt>
                <c:pt idx="46">
                  <c:v>79</c:v>
                </c:pt>
                <c:pt idx="49">
                  <c:v>75</c:v>
                </c:pt>
                <c:pt idx="52">
                  <c:v>77</c:v>
                </c:pt>
                <c:pt idx="55">
                  <c:v>75</c:v>
                </c:pt>
                <c:pt idx="58">
                  <c:v>84</c:v>
                </c:pt>
                <c:pt idx="61">
                  <c:v>89</c:v>
                </c:pt>
                <c:pt idx="64">
                  <c:v>80</c:v>
                </c:pt>
                <c:pt idx="67">
                  <c:v>75</c:v>
                </c:pt>
                <c:pt idx="70">
                  <c:v>76</c:v>
                </c:pt>
                <c:pt idx="73">
                  <c:v>81</c:v>
                </c:pt>
                <c:pt idx="76">
                  <c:v>75</c:v>
                </c:pt>
                <c:pt idx="79">
                  <c:v>87</c:v>
                </c:pt>
                <c:pt idx="82">
                  <c:v>75</c:v>
                </c:pt>
                <c:pt idx="85">
                  <c:v>93</c:v>
                </c:pt>
                <c:pt idx="88">
                  <c:v>84</c:v>
                </c:pt>
                <c:pt idx="91">
                  <c:v>75</c:v>
                </c:pt>
                <c:pt idx="94">
                  <c:v>78</c:v>
                </c:pt>
              </c:numCache>
            </c:numRef>
          </c:val>
        </c:ser>
        <c:ser>
          <c:idx val="2"/>
          <c:order val="2"/>
          <c:tx>
            <c:strRef>
              <c:f>December!$N$2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December!$Q$3:$Q$97</c:f>
              <c:strCache>
                <c:ptCount val="95"/>
                <c:pt idx="0">
                  <c:v>Avg Nov 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Dec </c:v>
                </c:pt>
              </c:strCache>
            </c:strRef>
          </c:cat>
          <c:val>
            <c:numRef>
              <c:f>December!$N$3:$N$97</c:f>
              <c:numCache>
                <c:formatCode>0</c:formatCode>
                <c:ptCount val="95"/>
                <c:pt idx="0">
                  <c:v>70</c:v>
                </c:pt>
                <c:pt idx="1">
                  <c:v>65</c:v>
                </c:pt>
                <c:pt idx="4">
                  <c:v>65</c:v>
                </c:pt>
                <c:pt idx="7">
                  <c:v>69</c:v>
                </c:pt>
                <c:pt idx="10">
                  <c:v>76</c:v>
                </c:pt>
                <c:pt idx="13">
                  <c:v>65</c:v>
                </c:pt>
                <c:pt idx="16">
                  <c:v>78</c:v>
                </c:pt>
                <c:pt idx="19">
                  <c:v>65</c:v>
                </c:pt>
                <c:pt idx="22">
                  <c:v>75</c:v>
                </c:pt>
                <c:pt idx="25">
                  <c:v>73</c:v>
                </c:pt>
                <c:pt idx="28">
                  <c:v>79</c:v>
                </c:pt>
                <c:pt idx="31">
                  <c:v>65</c:v>
                </c:pt>
                <c:pt idx="34">
                  <c:v>66</c:v>
                </c:pt>
                <c:pt idx="37">
                  <c:v>65</c:v>
                </c:pt>
                <c:pt idx="40">
                  <c:v>77</c:v>
                </c:pt>
                <c:pt idx="43">
                  <c:v>80</c:v>
                </c:pt>
                <c:pt idx="46">
                  <c:v>73</c:v>
                </c:pt>
                <c:pt idx="49">
                  <c:v>65</c:v>
                </c:pt>
                <c:pt idx="52">
                  <c:v>72</c:v>
                </c:pt>
                <c:pt idx="55">
                  <c:v>65</c:v>
                </c:pt>
                <c:pt idx="58">
                  <c:v>66</c:v>
                </c:pt>
                <c:pt idx="61">
                  <c:v>72</c:v>
                </c:pt>
                <c:pt idx="64">
                  <c:v>73</c:v>
                </c:pt>
                <c:pt idx="67">
                  <c:v>65</c:v>
                </c:pt>
                <c:pt idx="70">
                  <c:v>68</c:v>
                </c:pt>
                <c:pt idx="73">
                  <c:v>79</c:v>
                </c:pt>
                <c:pt idx="76">
                  <c:v>65</c:v>
                </c:pt>
                <c:pt idx="79">
                  <c:v>73</c:v>
                </c:pt>
                <c:pt idx="82">
                  <c:v>65</c:v>
                </c:pt>
                <c:pt idx="85">
                  <c:v>82</c:v>
                </c:pt>
                <c:pt idx="88">
                  <c:v>74</c:v>
                </c:pt>
                <c:pt idx="91">
                  <c:v>70</c:v>
                </c:pt>
                <c:pt idx="94">
                  <c:v>70</c:v>
                </c:pt>
              </c:numCache>
            </c:numRef>
          </c:val>
        </c:ser>
        <c:dLbls>
          <c:showVal val="1"/>
        </c:dLbls>
        <c:marker val="1"/>
        <c:axId val="151111168"/>
        <c:axId val="151113088"/>
      </c:lineChart>
      <c:catAx>
        <c:axId val="151111168"/>
        <c:scaling>
          <c:orientation val="minMax"/>
        </c:scaling>
        <c:axPos val="b"/>
        <c:majorGridlines/>
        <c:title>
          <c:tx>
            <c:strRef>
              <c:f>December!$Q$103</c:f>
              <c:strCache>
                <c:ptCount val="1"/>
                <c:pt idx="0">
                  <c:v>Dit blodtryk er i Dec Hyper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113088"/>
        <c:crosses val="autoZero"/>
        <c:auto val="1"/>
        <c:lblAlgn val="ctr"/>
        <c:lblOffset val="100"/>
        <c:tickLblSkip val="1"/>
        <c:tickMarkSkip val="1"/>
      </c:catAx>
      <c:valAx>
        <c:axId val="15111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December!$AE$4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08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11116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December!$AE$6</c:f>
          <c:strCache>
            <c:ptCount val="1"/>
            <c:pt idx="0">
              <c:v>Blodtryksmålinger på venstre overarm i niveau med hjertet for året 2019</c:v>
            </c:pt>
          </c:strCache>
        </c:strRef>
      </c:tx>
      <c:layout/>
      <c:txPr>
        <a:bodyPr/>
        <a:lstStyle/>
        <a:p>
          <a:pPr>
            <a:defRPr sz="2000"/>
          </a:pPr>
          <a:endParaRPr lang="da-DK"/>
        </a:p>
      </c:txPr>
    </c:title>
    <c:plotArea>
      <c:layout/>
      <c:lineChart>
        <c:grouping val="standard"/>
        <c:ser>
          <c:idx val="0"/>
          <c:order val="0"/>
          <c:tx>
            <c:strRef>
              <c:f>Januar!$L$2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/>
                </a:pPr>
                <a:endParaRPr lang="da-DK"/>
              </a:p>
            </c:txPr>
            <c:dLblPos val="t"/>
            <c:showVal val="1"/>
          </c:dLbls>
          <c:cat>
            <c:strRef>
              <c:f>Januar!$R$1:$AD$1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Avg 2019</c:v>
                </c:pt>
              </c:strCache>
            </c:strRef>
          </c:cat>
          <c:val>
            <c:numRef>
              <c:f>Januar!$R$2:$AD$2</c:f>
              <c:numCache>
                <c:formatCode>0</c:formatCode>
                <c:ptCount val="13"/>
                <c:pt idx="0">
                  <c:v>132</c:v>
                </c:pt>
                <c:pt idx="1">
                  <c:v>130</c:v>
                </c:pt>
                <c:pt idx="2">
                  <c:v>130</c:v>
                </c:pt>
                <c:pt idx="3">
                  <c:v>129</c:v>
                </c:pt>
                <c:pt idx="4">
                  <c:v>132</c:v>
                </c:pt>
                <c:pt idx="5">
                  <c:v>132</c:v>
                </c:pt>
                <c:pt idx="6">
                  <c:v>132</c:v>
                </c:pt>
                <c:pt idx="7">
                  <c:v>133</c:v>
                </c:pt>
                <c:pt idx="8">
                  <c:v>133</c:v>
                </c:pt>
                <c:pt idx="9">
                  <c:v>134</c:v>
                </c:pt>
                <c:pt idx="10">
                  <c:v>130</c:v>
                </c:pt>
                <c:pt idx="11">
                  <c:v>137</c:v>
                </c:pt>
                <c:pt idx="12">
                  <c:v>132</c:v>
                </c:pt>
              </c:numCache>
            </c:numRef>
          </c:val>
        </c:ser>
        <c:ser>
          <c:idx val="4"/>
          <c:order val="1"/>
          <c:tx>
            <c:strRef>
              <c:f>Januar!$O$2</c:f>
              <c:strCache>
                <c:ptCount val="1"/>
                <c:pt idx="0">
                  <c:v>Middel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t"/>
            <c:showVal val="1"/>
          </c:dLbls>
          <c:cat>
            <c:strRef>
              <c:f>Januar!$R$1:$AD$1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Avg 2019</c:v>
                </c:pt>
              </c:strCache>
            </c:strRef>
          </c:cat>
          <c:val>
            <c:numRef>
              <c:f>Januar!$R$5:$AD$5</c:f>
              <c:numCache>
                <c:formatCode>0</c:formatCode>
                <c:ptCount val="13"/>
                <c:pt idx="0">
                  <c:v>94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95</c:v>
                </c:pt>
                <c:pt idx="9">
                  <c:v>95</c:v>
                </c:pt>
                <c:pt idx="10">
                  <c:v>93</c:v>
                </c:pt>
                <c:pt idx="11">
                  <c:v>97</c:v>
                </c:pt>
                <c:pt idx="12">
                  <c:v>93.916666666666671</c:v>
                </c:pt>
              </c:numCache>
            </c:numRef>
          </c:val>
        </c:ser>
        <c:ser>
          <c:idx val="1"/>
          <c:order val="2"/>
          <c:tx>
            <c:strRef>
              <c:f>Januar!$M$2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t"/>
            <c:showVal val="1"/>
          </c:dLbls>
          <c:cat>
            <c:strRef>
              <c:f>Januar!$R$1:$AD$1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Avg 2019</c:v>
                </c:pt>
              </c:strCache>
            </c:strRef>
          </c:cat>
          <c:val>
            <c:numRef>
              <c:f>Januar!$R$3:$AD$3</c:f>
              <c:numCache>
                <c:formatCode>0</c:formatCode>
                <c:ptCount val="13"/>
                <c:pt idx="0">
                  <c:v>74</c:v>
                </c:pt>
                <c:pt idx="1">
                  <c:v>73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77</c:v>
                </c:pt>
                <c:pt idx="9">
                  <c:v>75</c:v>
                </c:pt>
                <c:pt idx="10">
                  <c:v>75</c:v>
                </c:pt>
                <c:pt idx="11">
                  <c:v>78</c:v>
                </c:pt>
                <c:pt idx="12">
                  <c:v>74.916666666666671</c:v>
                </c:pt>
              </c:numCache>
            </c:numRef>
          </c:val>
        </c:ser>
        <c:ser>
          <c:idx val="2"/>
          <c:order val="3"/>
          <c:tx>
            <c:strRef>
              <c:f>Januar!$N$2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ctr"/>
            <c:showVal val="1"/>
          </c:dLbls>
          <c:cat>
            <c:strRef>
              <c:f>Januar!$R$1:$AD$1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Avg 2019</c:v>
                </c:pt>
              </c:strCache>
            </c:strRef>
          </c:cat>
          <c:val>
            <c:numRef>
              <c:f>Januar!$R$4:$AD$4</c:f>
              <c:numCache>
                <c:formatCode>0</c:formatCode>
                <c:ptCount val="13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69</c:v>
                </c:pt>
                <c:pt idx="5">
                  <c:v>67</c:v>
                </c:pt>
                <c:pt idx="6">
                  <c:v>67</c:v>
                </c:pt>
                <c:pt idx="7">
                  <c:v>68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69.416666666666671</c:v>
                </c:pt>
              </c:numCache>
            </c:numRef>
          </c:val>
        </c:ser>
        <c:ser>
          <c:idx val="3"/>
          <c:order val="4"/>
          <c:tx>
            <c:strRef>
              <c:f>Januar!$P$2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/>
                </a:pPr>
                <a:endParaRPr lang="da-DK"/>
              </a:p>
            </c:txPr>
            <c:dLblPos val="b"/>
            <c:showVal val="1"/>
          </c:dLbls>
          <c:cat>
            <c:strRef>
              <c:f>Januar!$R$1:$AD$1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Avg 2019</c:v>
                </c:pt>
              </c:strCache>
            </c:strRef>
          </c:cat>
          <c:val>
            <c:numRef>
              <c:f>Januar!$R$6:$AD$6</c:f>
              <c:numCache>
                <c:formatCode>0</c:formatCode>
                <c:ptCount val="13"/>
                <c:pt idx="0">
                  <c:v>58</c:v>
                </c:pt>
                <c:pt idx="1">
                  <c:v>56</c:v>
                </c:pt>
                <c:pt idx="2">
                  <c:v>56</c:v>
                </c:pt>
                <c:pt idx="3">
                  <c:v>55</c:v>
                </c:pt>
                <c:pt idx="4">
                  <c:v>55</c:v>
                </c:pt>
                <c:pt idx="5">
                  <c:v>57</c:v>
                </c:pt>
                <c:pt idx="6">
                  <c:v>56</c:v>
                </c:pt>
                <c:pt idx="7">
                  <c:v>58</c:v>
                </c:pt>
                <c:pt idx="8">
                  <c:v>56</c:v>
                </c:pt>
                <c:pt idx="9">
                  <c:v>58</c:v>
                </c:pt>
                <c:pt idx="10">
                  <c:v>55</c:v>
                </c:pt>
                <c:pt idx="11">
                  <c:v>59</c:v>
                </c:pt>
                <c:pt idx="12">
                  <c:v>56.583333333333336</c:v>
                </c:pt>
              </c:numCache>
            </c:numRef>
          </c:val>
        </c:ser>
        <c:marker val="1"/>
        <c:axId val="151180416"/>
        <c:axId val="151181952"/>
      </c:lineChart>
      <c:catAx>
        <c:axId val="15118041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181952"/>
        <c:crosses val="autoZero"/>
        <c:auto val="1"/>
        <c:lblAlgn val="ctr"/>
        <c:lblOffset val="100"/>
        <c:tickLblSkip val="1"/>
        <c:tickMarkSkip val="1"/>
      </c:catAx>
      <c:valAx>
        <c:axId val="15118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December!$AE$4</c:f>
              <c:strCache>
                <c:ptCount val="1"/>
                <c:pt idx="0">
                  <c:v>Blodtryk i mmHg &amp; Puls</c:v>
                </c:pt>
              </c:strCache>
            </c:strRef>
          </c:tx>
          <c:layout/>
          <c:txPr>
            <a:bodyPr/>
            <a:lstStyle/>
            <a:p>
              <a:pPr>
                <a:defRPr sz="1600" b="1" baseline="0"/>
              </a:pPr>
              <a:endParaRPr lang="da-DK"/>
            </a:p>
          </c:txPr>
        </c:title>
        <c:numFmt formatCode="0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1180416"/>
        <c:crosses val="autoZero"/>
        <c:crossBetween val="midCat"/>
        <c:majorUnit val="10"/>
        <c:minorUnit val="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0999" l="0.70000000000000062" r="0.70000000000000062" t="0.75000000000000999" header="0.5" footer="0.5"/>
    <c:pageSetup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December!$AE$5</c:f>
          <c:strCache>
            <c:ptCount val="1"/>
            <c:pt idx="0">
              <c:v>Systolisk Max og Min - Diastolisk Max og Min for året 2019</c:v>
            </c:pt>
          </c:strCache>
        </c:strRef>
      </c:tx>
      <c:layout/>
      <c:txPr>
        <a:bodyPr/>
        <a:lstStyle/>
        <a:p>
          <a:pPr>
            <a:defRPr sz="2000"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Januar!$AD$39</c:f>
              <c:strCache>
                <c:ptCount val="1"/>
                <c:pt idx="0">
                  <c:v>Systolisk 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/>
                </a:pPr>
                <a:endParaRPr lang="da-DK"/>
              </a:p>
            </c:txPr>
            <c:dLblPos val="t"/>
            <c:showVal val="1"/>
          </c:dLbls>
          <c:cat>
            <c:strRef>
              <c:f>Januar!$R$38:$AC$38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Januar!$R$39:$AC$39</c:f>
              <c:numCache>
                <c:formatCode>0</c:formatCode>
                <c:ptCount val="12"/>
                <c:pt idx="0">
                  <c:v>149</c:v>
                </c:pt>
                <c:pt idx="1">
                  <c:v>143</c:v>
                </c:pt>
                <c:pt idx="2">
                  <c:v>154</c:v>
                </c:pt>
                <c:pt idx="3">
                  <c:v>153</c:v>
                </c:pt>
                <c:pt idx="4">
                  <c:v>150</c:v>
                </c:pt>
                <c:pt idx="5">
                  <c:v>147</c:v>
                </c:pt>
                <c:pt idx="6">
                  <c:v>153</c:v>
                </c:pt>
                <c:pt idx="7">
                  <c:v>152</c:v>
                </c:pt>
                <c:pt idx="8">
                  <c:v>159</c:v>
                </c:pt>
                <c:pt idx="9">
                  <c:v>162</c:v>
                </c:pt>
                <c:pt idx="10">
                  <c:v>152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tx>
            <c:strRef>
              <c:f>Januar!$AD$40</c:f>
              <c:strCache>
                <c:ptCount val="1"/>
                <c:pt idx="0">
                  <c:v>Systolisk Min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Januar!$R$38:$AC$38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Januar!$R$40:$AC$40</c:f>
              <c:numCache>
                <c:formatCode>0</c:formatCode>
                <c:ptCount val="12"/>
                <c:pt idx="0">
                  <c:v>115</c:v>
                </c:pt>
                <c:pt idx="1">
                  <c:v>111</c:v>
                </c:pt>
                <c:pt idx="2">
                  <c:v>112</c:v>
                </c:pt>
                <c:pt idx="3">
                  <c:v>112</c:v>
                </c:pt>
                <c:pt idx="4">
                  <c:v>121</c:v>
                </c:pt>
                <c:pt idx="5">
                  <c:v>120</c:v>
                </c:pt>
                <c:pt idx="6">
                  <c:v>129</c:v>
                </c:pt>
                <c:pt idx="7">
                  <c:v>109</c:v>
                </c:pt>
                <c:pt idx="8">
                  <c:v>117</c:v>
                </c:pt>
                <c:pt idx="9">
                  <c:v>116</c:v>
                </c:pt>
                <c:pt idx="10">
                  <c:v>126</c:v>
                </c:pt>
                <c:pt idx="11">
                  <c:v>129</c:v>
                </c:pt>
              </c:numCache>
            </c:numRef>
          </c:val>
        </c:ser>
        <c:ser>
          <c:idx val="2"/>
          <c:order val="2"/>
          <c:tx>
            <c:strRef>
              <c:f>Januar!$AD$41</c:f>
              <c:strCache>
                <c:ptCount val="1"/>
                <c:pt idx="0">
                  <c:v>Diastolisk Max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Pos val="t"/>
            <c:showVal val="1"/>
          </c:dLbls>
          <c:cat>
            <c:strRef>
              <c:f>Januar!$R$38:$AC$38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Januar!$R$41:$AC$41</c:f>
              <c:numCache>
                <c:formatCode>0</c:formatCode>
                <c:ptCount val="12"/>
                <c:pt idx="0">
                  <c:v>88</c:v>
                </c:pt>
                <c:pt idx="1">
                  <c:v>81</c:v>
                </c:pt>
                <c:pt idx="2">
                  <c:v>91</c:v>
                </c:pt>
                <c:pt idx="3">
                  <c:v>84</c:v>
                </c:pt>
                <c:pt idx="4">
                  <c:v>90</c:v>
                </c:pt>
                <c:pt idx="5">
                  <c:v>80</c:v>
                </c:pt>
                <c:pt idx="6">
                  <c:v>88</c:v>
                </c:pt>
                <c:pt idx="7">
                  <c:v>92</c:v>
                </c:pt>
                <c:pt idx="8">
                  <c:v>101</c:v>
                </c:pt>
                <c:pt idx="9">
                  <c:v>93</c:v>
                </c:pt>
                <c:pt idx="10">
                  <c:v>82</c:v>
                </c:pt>
                <c:pt idx="11">
                  <c:v>93</c:v>
                </c:pt>
              </c:numCache>
            </c:numRef>
          </c:val>
        </c:ser>
        <c:ser>
          <c:idx val="3"/>
          <c:order val="3"/>
          <c:tx>
            <c:strRef>
              <c:f>Januar!$AD$42</c:f>
              <c:strCache>
                <c:ptCount val="1"/>
                <c:pt idx="0">
                  <c:v>Diastolisk Min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dLbls>
            <c:dLblPos val="b"/>
            <c:showVal val="1"/>
          </c:dLbls>
          <c:cat>
            <c:strRef>
              <c:f>Januar!$R$38:$AC$38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Januar!$R$42:$AC$42</c:f>
              <c:numCache>
                <c:formatCode>0</c:formatCode>
                <c:ptCount val="12"/>
                <c:pt idx="0">
                  <c:v>64</c:v>
                </c:pt>
                <c:pt idx="1">
                  <c:v>68</c:v>
                </c:pt>
                <c:pt idx="2">
                  <c:v>66</c:v>
                </c:pt>
                <c:pt idx="3">
                  <c:v>71</c:v>
                </c:pt>
                <c:pt idx="4">
                  <c:v>69</c:v>
                </c:pt>
                <c:pt idx="5">
                  <c:v>73</c:v>
                </c:pt>
                <c:pt idx="6">
                  <c:v>66</c:v>
                </c:pt>
                <c:pt idx="7">
                  <c:v>65</c:v>
                </c:pt>
                <c:pt idx="8">
                  <c:v>67</c:v>
                </c:pt>
                <c:pt idx="9">
                  <c:v>62</c:v>
                </c:pt>
                <c:pt idx="10">
                  <c:v>72</c:v>
                </c:pt>
                <c:pt idx="11">
                  <c:v>67</c:v>
                </c:pt>
              </c:numCache>
            </c:numRef>
          </c:val>
        </c:ser>
        <c:marker val="1"/>
        <c:axId val="151239296"/>
        <c:axId val="151397120"/>
      </c:lineChart>
      <c:catAx>
        <c:axId val="151239296"/>
        <c:scaling>
          <c:orientation val="minMax"/>
        </c:scaling>
        <c:axPos val="b"/>
        <c:majorGridlines/>
        <c:title>
          <c:tx>
            <c:strRef>
              <c:f>December!$AE$3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31121410387262965"/>
              <c:y val="0.89491691104589999"/>
            </c:manualLayout>
          </c:layout>
          <c:txPr>
            <a:bodyPr/>
            <a:lstStyle/>
            <a:p>
              <a:pPr>
                <a:defRPr sz="160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tickLblPos val="nextTo"/>
        <c:txPr>
          <a:bodyPr/>
          <a:lstStyle/>
          <a:p>
            <a:pPr>
              <a:defRPr sz="1200" baseline="0">
                <a:latin typeface="Arial" pitchFamily="34" charset="0"/>
                <a:ea typeface="Batang" pitchFamily="18" charset="-127"/>
                <a:cs typeface="Arial" pitchFamily="34" charset="0"/>
              </a:defRPr>
            </a:pPr>
            <a:endParaRPr lang="da-DK"/>
          </a:p>
        </c:txPr>
        <c:crossAx val="151397120"/>
        <c:crosses val="autoZero"/>
        <c:auto val="1"/>
        <c:lblAlgn val="ctr"/>
        <c:lblOffset val="100"/>
        <c:tickLblSkip val="1"/>
      </c:catAx>
      <c:valAx>
        <c:axId val="151397120"/>
        <c:scaling>
          <c:orientation val="minMax"/>
        </c:scaling>
        <c:axPos val="l"/>
        <c:majorGridlines/>
        <c:title>
          <c:tx>
            <c:strRef>
              <c:f>December!$AH$4</c:f>
              <c:strCache>
                <c:ptCount val="1"/>
                <c:pt idx="0">
                  <c:v>Blodtryk i mmHg</c:v>
                </c:pt>
              </c:strCache>
            </c:strRef>
          </c:tx>
          <c:layout/>
          <c:txPr>
            <a:bodyPr/>
            <a:lstStyle/>
            <a:p>
              <a:pPr>
                <a:defRPr sz="1600" b="1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1"/>
        <c:maj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5123929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8699383851282837"/>
          <c:y val="0.44353895829003775"/>
          <c:w val="0.12066900372581812"/>
          <c:h val="0.18861846814605626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</c:chart>
  <c:printSettings>
    <c:headerFooter/>
    <c:pageMargins b="0.75000000000001465" l="0.70000000000000062" r="0.70000000000000062" t="0.75000000000001465" header="0.31496062992130996" footer="0.3149606299213099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Februar!$AE$2</c:f>
          <c:strCache>
            <c:ptCount val="1"/>
            <c:pt idx="0">
              <c:v>Blodtryksmålinger på venstre overarm i niveau med hjertet Feb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Februar!$L$2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Februar!$Q$4:$Q$97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93">
                  <c:v>Feb </c:v>
                </c:pt>
              </c:strCache>
            </c:strRef>
          </c:cat>
          <c:val>
            <c:numRef>
              <c:f>Februar!$L$4:$L$97</c:f>
              <c:numCache>
                <c:formatCode>0</c:formatCode>
                <c:ptCount val="94"/>
                <c:pt idx="0">
                  <c:v>131</c:v>
                </c:pt>
                <c:pt idx="3">
                  <c:v>134</c:v>
                </c:pt>
                <c:pt idx="6">
                  <c:v>126</c:v>
                </c:pt>
                <c:pt idx="9">
                  <c:v>131</c:v>
                </c:pt>
                <c:pt idx="12">
                  <c:v>124</c:v>
                </c:pt>
                <c:pt idx="15">
                  <c:v>131</c:v>
                </c:pt>
                <c:pt idx="18">
                  <c:v>143</c:v>
                </c:pt>
                <c:pt idx="21">
                  <c:v>137</c:v>
                </c:pt>
                <c:pt idx="24">
                  <c:v>131</c:v>
                </c:pt>
                <c:pt idx="27">
                  <c:v>127</c:v>
                </c:pt>
                <c:pt idx="30">
                  <c:v>111</c:v>
                </c:pt>
                <c:pt idx="33">
                  <c:v>131</c:v>
                </c:pt>
                <c:pt idx="36">
                  <c:v>130</c:v>
                </c:pt>
                <c:pt idx="39">
                  <c:v>129</c:v>
                </c:pt>
                <c:pt idx="42">
                  <c:v>134</c:v>
                </c:pt>
                <c:pt idx="45">
                  <c:v>131</c:v>
                </c:pt>
                <c:pt idx="48">
                  <c:v>134</c:v>
                </c:pt>
                <c:pt idx="51">
                  <c:v>132</c:v>
                </c:pt>
                <c:pt idx="54">
                  <c:v>131</c:v>
                </c:pt>
                <c:pt idx="57">
                  <c:v>127</c:v>
                </c:pt>
                <c:pt idx="60">
                  <c:v>131</c:v>
                </c:pt>
                <c:pt idx="63">
                  <c:v>128</c:v>
                </c:pt>
                <c:pt idx="66">
                  <c:v>138</c:v>
                </c:pt>
                <c:pt idx="69">
                  <c:v>131</c:v>
                </c:pt>
                <c:pt idx="72">
                  <c:v>113</c:v>
                </c:pt>
                <c:pt idx="75">
                  <c:v>137</c:v>
                </c:pt>
                <c:pt idx="78">
                  <c:v>138</c:v>
                </c:pt>
                <c:pt idx="81">
                  <c:v>131</c:v>
                </c:pt>
                <c:pt idx="93">
                  <c:v>130</c:v>
                </c:pt>
              </c:numCache>
            </c:numRef>
          </c:val>
        </c:ser>
        <c:ser>
          <c:idx val="3"/>
          <c:order val="1"/>
          <c:tx>
            <c:strRef>
              <c:f>Februar!$O$2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t"/>
            <c:showVal val="1"/>
          </c:dLbls>
          <c:cat>
            <c:strRef>
              <c:f>Februar!$Q$4:$Q$97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93">
                  <c:v>Feb </c:v>
                </c:pt>
              </c:strCache>
            </c:strRef>
          </c:cat>
          <c:val>
            <c:numRef>
              <c:f>Februar!$O$4:$O$97</c:f>
              <c:numCache>
                <c:formatCode>0</c:formatCode>
                <c:ptCount val="94"/>
                <c:pt idx="0">
                  <c:v>91.666666666666657</c:v>
                </c:pt>
                <c:pt idx="3">
                  <c:v>94.666666666666657</c:v>
                </c:pt>
                <c:pt idx="6">
                  <c:v>90</c:v>
                </c:pt>
                <c:pt idx="9">
                  <c:v>92.333333333333329</c:v>
                </c:pt>
                <c:pt idx="12">
                  <c:v>93.333333333333329</c:v>
                </c:pt>
                <c:pt idx="15">
                  <c:v>92.333333333333329</c:v>
                </c:pt>
                <c:pt idx="18">
                  <c:v>101</c:v>
                </c:pt>
                <c:pt idx="21">
                  <c:v>93.666666666666657</c:v>
                </c:pt>
                <c:pt idx="24">
                  <c:v>92.333333333333329</c:v>
                </c:pt>
                <c:pt idx="27">
                  <c:v>91</c:v>
                </c:pt>
                <c:pt idx="30">
                  <c:v>83.666666666666657</c:v>
                </c:pt>
                <c:pt idx="33">
                  <c:v>92.333333333333329</c:v>
                </c:pt>
                <c:pt idx="36">
                  <c:v>91.333333333333329</c:v>
                </c:pt>
                <c:pt idx="39">
                  <c:v>88.333333333333329</c:v>
                </c:pt>
                <c:pt idx="42">
                  <c:v>94</c:v>
                </c:pt>
                <c:pt idx="45">
                  <c:v>92.333333333333329</c:v>
                </c:pt>
                <c:pt idx="48">
                  <c:v>93.333333333333329</c:v>
                </c:pt>
                <c:pt idx="51">
                  <c:v>93.333333333333329</c:v>
                </c:pt>
                <c:pt idx="54">
                  <c:v>92.333333333333329</c:v>
                </c:pt>
                <c:pt idx="57">
                  <c:v>96.333333333333329</c:v>
                </c:pt>
                <c:pt idx="60">
                  <c:v>92.333333333333329</c:v>
                </c:pt>
                <c:pt idx="63">
                  <c:v>93.333333333333329</c:v>
                </c:pt>
                <c:pt idx="66">
                  <c:v>98</c:v>
                </c:pt>
                <c:pt idx="69">
                  <c:v>92.333333333333329</c:v>
                </c:pt>
                <c:pt idx="72">
                  <c:v>86.333333333333329</c:v>
                </c:pt>
                <c:pt idx="75">
                  <c:v>96.333333333333329</c:v>
                </c:pt>
                <c:pt idx="78">
                  <c:v>94.666666666666657</c:v>
                </c:pt>
                <c:pt idx="81">
                  <c:v>92.333333333333329</c:v>
                </c:pt>
                <c:pt idx="93">
                  <c:v>92</c:v>
                </c:pt>
              </c:numCache>
            </c:numRef>
          </c:val>
        </c:ser>
        <c:ser>
          <c:idx val="1"/>
          <c:order val="2"/>
          <c:tx>
            <c:strRef>
              <c:f>Februar!$M$2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Februar!$Q$4:$Q$97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93">
                  <c:v>Feb </c:v>
                </c:pt>
              </c:strCache>
            </c:strRef>
          </c:cat>
          <c:val>
            <c:numRef>
              <c:f>Februar!$M$4:$M$97</c:f>
              <c:numCache>
                <c:formatCode>0</c:formatCode>
                <c:ptCount val="94"/>
                <c:pt idx="0">
                  <c:v>72</c:v>
                </c:pt>
                <c:pt idx="3">
                  <c:v>75</c:v>
                </c:pt>
                <c:pt idx="6">
                  <c:v>72</c:v>
                </c:pt>
                <c:pt idx="9">
                  <c:v>73</c:v>
                </c:pt>
                <c:pt idx="12">
                  <c:v>78</c:v>
                </c:pt>
                <c:pt idx="15">
                  <c:v>73</c:v>
                </c:pt>
                <c:pt idx="18">
                  <c:v>80</c:v>
                </c:pt>
                <c:pt idx="21">
                  <c:v>72</c:v>
                </c:pt>
                <c:pt idx="24">
                  <c:v>73</c:v>
                </c:pt>
                <c:pt idx="27">
                  <c:v>73</c:v>
                </c:pt>
                <c:pt idx="30">
                  <c:v>70</c:v>
                </c:pt>
                <c:pt idx="33">
                  <c:v>73</c:v>
                </c:pt>
                <c:pt idx="36">
                  <c:v>72</c:v>
                </c:pt>
                <c:pt idx="39">
                  <c:v>68</c:v>
                </c:pt>
                <c:pt idx="42">
                  <c:v>74</c:v>
                </c:pt>
                <c:pt idx="45">
                  <c:v>73</c:v>
                </c:pt>
                <c:pt idx="48">
                  <c:v>73</c:v>
                </c:pt>
                <c:pt idx="51">
                  <c:v>74</c:v>
                </c:pt>
                <c:pt idx="54">
                  <c:v>73</c:v>
                </c:pt>
                <c:pt idx="57">
                  <c:v>81</c:v>
                </c:pt>
                <c:pt idx="60">
                  <c:v>73</c:v>
                </c:pt>
                <c:pt idx="63">
                  <c:v>76</c:v>
                </c:pt>
                <c:pt idx="66">
                  <c:v>78</c:v>
                </c:pt>
                <c:pt idx="69">
                  <c:v>73</c:v>
                </c:pt>
                <c:pt idx="72">
                  <c:v>73</c:v>
                </c:pt>
                <c:pt idx="75">
                  <c:v>76</c:v>
                </c:pt>
                <c:pt idx="78">
                  <c:v>73</c:v>
                </c:pt>
                <c:pt idx="81">
                  <c:v>73</c:v>
                </c:pt>
                <c:pt idx="93">
                  <c:v>73</c:v>
                </c:pt>
              </c:numCache>
            </c:numRef>
          </c:val>
        </c:ser>
        <c:ser>
          <c:idx val="2"/>
          <c:order val="3"/>
          <c:tx>
            <c:strRef>
              <c:f>Februar!$N$2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ctr"/>
            <c:showVal val="1"/>
          </c:dLbls>
          <c:cat>
            <c:strRef>
              <c:f>Februar!$Q$4:$Q$97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93">
                  <c:v>Feb </c:v>
                </c:pt>
              </c:strCache>
            </c:strRef>
          </c:cat>
          <c:val>
            <c:numRef>
              <c:f>Februar!$N$4:$N$97</c:f>
              <c:numCache>
                <c:formatCode>0</c:formatCode>
                <c:ptCount val="94"/>
                <c:pt idx="0">
                  <c:v>71</c:v>
                </c:pt>
                <c:pt idx="3">
                  <c:v>72</c:v>
                </c:pt>
                <c:pt idx="6">
                  <c:v>73</c:v>
                </c:pt>
                <c:pt idx="9">
                  <c:v>69</c:v>
                </c:pt>
                <c:pt idx="12">
                  <c:v>72</c:v>
                </c:pt>
                <c:pt idx="15">
                  <c:v>69</c:v>
                </c:pt>
                <c:pt idx="18">
                  <c:v>75</c:v>
                </c:pt>
                <c:pt idx="21">
                  <c:v>67</c:v>
                </c:pt>
                <c:pt idx="24">
                  <c:v>69</c:v>
                </c:pt>
                <c:pt idx="27">
                  <c:v>67</c:v>
                </c:pt>
                <c:pt idx="30">
                  <c:v>75</c:v>
                </c:pt>
                <c:pt idx="33">
                  <c:v>69</c:v>
                </c:pt>
                <c:pt idx="36">
                  <c:v>71</c:v>
                </c:pt>
                <c:pt idx="39">
                  <c:v>69</c:v>
                </c:pt>
                <c:pt idx="42">
                  <c:v>70</c:v>
                </c:pt>
                <c:pt idx="45">
                  <c:v>69</c:v>
                </c:pt>
                <c:pt idx="48">
                  <c:v>70</c:v>
                </c:pt>
                <c:pt idx="51">
                  <c:v>81</c:v>
                </c:pt>
                <c:pt idx="54">
                  <c:v>69</c:v>
                </c:pt>
                <c:pt idx="57">
                  <c:v>73</c:v>
                </c:pt>
                <c:pt idx="60">
                  <c:v>69</c:v>
                </c:pt>
                <c:pt idx="63">
                  <c:v>78</c:v>
                </c:pt>
                <c:pt idx="66">
                  <c:v>73</c:v>
                </c:pt>
                <c:pt idx="69">
                  <c:v>69</c:v>
                </c:pt>
                <c:pt idx="72">
                  <c:v>73</c:v>
                </c:pt>
                <c:pt idx="75">
                  <c:v>72</c:v>
                </c:pt>
                <c:pt idx="78">
                  <c:v>78</c:v>
                </c:pt>
                <c:pt idx="81">
                  <c:v>69</c:v>
                </c:pt>
                <c:pt idx="93">
                  <c:v>71</c:v>
                </c:pt>
              </c:numCache>
            </c:numRef>
          </c:val>
        </c:ser>
        <c:ser>
          <c:idx val="4"/>
          <c:order val="4"/>
          <c:tx>
            <c:strRef>
              <c:f>Februar!$P$2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b"/>
            <c:showVal val="1"/>
          </c:dLbls>
          <c:cat>
            <c:strRef>
              <c:f>Februar!$Q$4:$Q$97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93">
                  <c:v>Feb </c:v>
                </c:pt>
              </c:strCache>
            </c:strRef>
          </c:cat>
          <c:val>
            <c:numRef>
              <c:f>Februar!$P$4:$P$97</c:f>
              <c:numCache>
                <c:formatCode>0</c:formatCode>
                <c:ptCount val="94"/>
                <c:pt idx="0">
                  <c:v>59</c:v>
                </c:pt>
                <c:pt idx="3">
                  <c:v>59</c:v>
                </c:pt>
                <c:pt idx="6">
                  <c:v>54</c:v>
                </c:pt>
                <c:pt idx="9">
                  <c:v>58</c:v>
                </c:pt>
                <c:pt idx="12">
                  <c:v>46</c:v>
                </c:pt>
                <c:pt idx="15">
                  <c:v>58</c:v>
                </c:pt>
                <c:pt idx="18">
                  <c:v>63</c:v>
                </c:pt>
                <c:pt idx="21">
                  <c:v>65</c:v>
                </c:pt>
                <c:pt idx="24">
                  <c:v>58</c:v>
                </c:pt>
                <c:pt idx="27">
                  <c:v>54</c:v>
                </c:pt>
                <c:pt idx="30">
                  <c:v>41</c:v>
                </c:pt>
                <c:pt idx="33">
                  <c:v>58</c:v>
                </c:pt>
                <c:pt idx="36">
                  <c:v>58</c:v>
                </c:pt>
                <c:pt idx="39">
                  <c:v>61</c:v>
                </c:pt>
                <c:pt idx="42">
                  <c:v>60</c:v>
                </c:pt>
                <c:pt idx="45">
                  <c:v>58</c:v>
                </c:pt>
                <c:pt idx="48">
                  <c:v>61</c:v>
                </c:pt>
                <c:pt idx="51">
                  <c:v>58</c:v>
                </c:pt>
                <c:pt idx="54">
                  <c:v>58</c:v>
                </c:pt>
                <c:pt idx="57">
                  <c:v>46</c:v>
                </c:pt>
                <c:pt idx="60">
                  <c:v>58</c:v>
                </c:pt>
                <c:pt idx="63">
                  <c:v>52</c:v>
                </c:pt>
                <c:pt idx="66">
                  <c:v>60</c:v>
                </c:pt>
                <c:pt idx="69">
                  <c:v>58</c:v>
                </c:pt>
                <c:pt idx="72">
                  <c:v>40</c:v>
                </c:pt>
                <c:pt idx="75">
                  <c:v>61</c:v>
                </c:pt>
                <c:pt idx="78">
                  <c:v>65</c:v>
                </c:pt>
                <c:pt idx="81">
                  <c:v>58</c:v>
                </c:pt>
                <c:pt idx="93">
                  <c:v>56</c:v>
                </c:pt>
              </c:numCache>
            </c:numRef>
          </c:val>
        </c:ser>
        <c:dLbls>
          <c:showVal val="1"/>
        </c:dLbls>
        <c:marker val="1"/>
        <c:axId val="129788160"/>
        <c:axId val="129802624"/>
      </c:lineChart>
      <c:catAx>
        <c:axId val="129788160"/>
        <c:scaling>
          <c:orientation val="minMax"/>
        </c:scaling>
        <c:axPos val="b"/>
        <c:title>
          <c:tx>
            <c:strRef>
              <c:f>Februar!$AE$3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802624"/>
        <c:crosses val="autoZero"/>
        <c:auto val="1"/>
        <c:lblAlgn val="ctr"/>
        <c:lblOffset val="100"/>
        <c:tickLblSkip val="1"/>
        <c:tickMarkSkip val="1"/>
      </c:catAx>
      <c:valAx>
        <c:axId val="12980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Blodtryk i mmHg</a:t>
                </a:r>
              </a:p>
            </c:rich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788160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Februar!$AE$2</c:f>
          <c:strCache>
            <c:ptCount val="1"/>
            <c:pt idx="0">
              <c:v>Blodtryksmålinger på venstre overarm i niveau med hjertet Feb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Februar!$L$2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Februar!$Q$3:$Q$97</c:f>
              <c:strCache>
                <c:ptCount val="95"/>
                <c:pt idx="0">
                  <c:v>Avg Jan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94">
                  <c:v>Feb </c:v>
                </c:pt>
              </c:strCache>
            </c:strRef>
          </c:cat>
          <c:val>
            <c:numRef>
              <c:f>Februar!$L$3:$L$97</c:f>
              <c:numCache>
                <c:formatCode>0</c:formatCode>
                <c:ptCount val="95"/>
                <c:pt idx="0">
                  <c:v>132</c:v>
                </c:pt>
                <c:pt idx="1">
                  <c:v>131</c:v>
                </c:pt>
                <c:pt idx="4">
                  <c:v>134</c:v>
                </c:pt>
                <c:pt idx="7">
                  <c:v>126</c:v>
                </c:pt>
                <c:pt idx="10">
                  <c:v>131</c:v>
                </c:pt>
                <c:pt idx="13">
                  <c:v>124</c:v>
                </c:pt>
                <c:pt idx="16">
                  <c:v>131</c:v>
                </c:pt>
                <c:pt idx="19">
                  <c:v>143</c:v>
                </c:pt>
                <c:pt idx="22">
                  <c:v>137</c:v>
                </c:pt>
                <c:pt idx="25">
                  <c:v>131</c:v>
                </c:pt>
                <c:pt idx="28">
                  <c:v>127</c:v>
                </c:pt>
                <c:pt idx="31">
                  <c:v>111</c:v>
                </c:pt>
                <c:pt idx="34">
                  <c:v>131</c:v>
                </c:pt>
                <c:pt idx="37">
                  <c:v>130</c:v>
                </c:pt>
                <c:pt idx="40">
                  <c:v>129</c:v>
                </c:pt>
                <c:pt idx="43">
                  <c:v>134</c:v>
                </c:pt>
                <c:pt idx="46">
                  <c:v>131</c:v>
                </c:pt>
                <c:pt idx="49">
                  <c:v>134</c:v>
                </c:pt>
                <c:pt idx="52">
                  <c:v>132</c:v>
                </c:pt>
                <c:pt idx="55">
                  <c:v>131</c:v>
                </c:pt>
                <c:pt idx="58">
                  <c:v>127</c:v>
                </c:pt>
                <c:pt idx="61">
                  <c:v>131</c:v>
                </c:pt>
                <c:pt idx="64">
                  <c:v>128</c:v>
                </c:pt>
                <c:pt idx="67">
                  <c:v>138</c:v>
                </c:pt>
                <c:pt idx="70">
                  <c:v>131</c:v>
                </c:pt>
                <c:pt idx="73">
                  <c:v>113</c:v>
                </c:pt>
                <c:pt idx="76">
                  <c:v>137</c:v>
                </c:pt>
                <c:pt idx="79">
                  <c:v>138</c:v>
                </c:pt>
                <c:pt idx="82">
                  <c:v>131</c:v>
                </c:pt>
                <c:pt idx="94">
                  <c:v>130</c:v>
                </c:pt>
              </c:numCache>
            </c:numRef>
          </c:val>
        </c:ser>
        <c:ser>
          <c:idx val="1"/>
          <c:order val="1"/>
          <c:tx>
            <c:strRef>
              <c:f>Februar!$M$2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Februar!$Q$3:$Q$97</c:f>
              <c:strCache>
                <c:ptCount val="95"/>
                <c:pt idx="0">
                  <c:v>Avg Jan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94">
                  <c:v>Feb </c:v>
                </c:pt>
              </c:strCache>
            </c:strRef>
          </c:cat>
          <c:val>
            <c:numRef>
              <c:f>Februar!$M$3:$M$97</c:f>
              <c:numCache>
                <c:formatCode>0</c:formatCode>
                <c:ptCount val="95"/>
                <c:pt idx="0">
                  <c:v>74</c:v>
                </c:pt>
                <c:pt idx="1">
                  <c:v>72</c:v>
                </c:pt>
                <c:pt idx="4">
                  <c:v>75</c:v>
                </c:pt>
                <c:pt idx="7">
                  <c:v>72</c:v>
                </c:pt>
                <c:pt idx="10">
                  <c:v>73</c:v>
                </c:pt>
                <c:pt idx="13">
                  <c:v>78</c:v>
                </c:pt>
                <c:pt idx="16">
                  <c:v>73</c:v>
                </c:pt>
                <c:pt idx="19">
                  <c:v>80</c:v>
                </c:pt>
                <c:pt idx="22">
                  <c:v>72</c:v>
                </c:pt>
                <c:pt idx="25">
                  <c:v>73</c:v>
                </c:pt>
                <c:pt idx="28">
                  <c:v>73</c:v>
                </c:pt>
                <c:pt idx="31">
                  <c:v>70</c:v>
                </c:pt>
                <c:pt idx="34">
                  <c:v>73</c:v>
                </c:pt>
                <c:pt idx="37">
                  <c:v>72</c:v>
                </c:pt>
                <c:pt idx="40">
                  <c:v>68</c:v>
                </c:pt>
                <c:pt idx="43">
                  <c:v>74</c:v>
                </c:pt>
                <c:pt idx="46">
                  <c:v>73</c:v>
                </c:pt>
                <c:pt idx="49">
                  <c:v>73</c:v>
                </c:pt>
                <c:pt idx="52">
                  <c:v>74</c:v>
                </c:pt>
                <c:pt idx="55">
                  <c:v>73</c:v>
                </c:pt>
                <c:pt idx="58">
                  <c:v>81</c:v>
                </c:pt>
                <c:pt idx="61">
                  <c:v>73</c:v>
                </c:pt>
                <c:pt idx="64">
                  <c:v>76</c:v>
                </c:pt>
                <c:pt idx="67">
                  <c:v>78</c:v>
                </c:pt>
                <c:pt idx="70">
                  <c:v>73</c:v>
                </c:pt>
                <c:pt idx="73">
                  <c:v>73</c:v>
                </c:pt>
                <c:pt idx="76">
                  <c:v>76</c:v>
                </c:pt>
                <c:pt idx="79">
                  <c:v>73</c:v>
                </c:pt>
                <c:pt idx="82">
                  <c:v>73</c:v>
                </c:pt>
                <c:pt idx="94">
                  <c:v>73</c:v>
                </c:pt>
              </c:numCache>
            </c:numRef>
          </c:val>
        </c:ser>
        <c:ser>
          <c:idx val="2"/>
          <c:order val="2"/>
          <c:tx>
            <c:strRef>
              <c:f>Februar!$N$2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Februar!$Q$3:$Q$97</c:f>
              <c:strCache>
                <c:ptCount val="95"/>
                <c:pt idx="0">
                  <c:v>Avg Jan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94">
                  <c:v>Feb </c:v>
                </c:pt>
              </c:strCache>
            </c:strRef>
          </c:cat>
          <c:val>
            <c:numRef>
              <c:f>Februar!$N$3:$N$97</c:f>
              <c:numCache>
                <c:formatCode>0</c:formatCode>
                <c:ptCount val="95"/>
                <c:pt idx="0">
                  <c:v>71</c:v>
                </c:pt>
                <c:pt idx="1">
                  <c:v>71</c:v>
                </c:pt>
                <c:pt idx="4">
                  <c:v>72</c:v>
                </c:pt>
                <c:pt idx="7">
                  <c:v>73</c:v>
                </c:pt>
                <c:pt idx="10">
                  <c:v>69</c:v>
                </c:pt>
                <c:pt idx="13">
                  <c:v>72</c:v>
                </c:pt>
                <c:pt idx="16">
                  <c:v>69</c:v>
                </c:pt>
                <c:pt idx="19">
                  <c:v>75</c:v>
                </c:pt>
                <c:pt idx="22">
                  <c:v>67</c:v>
                </c:pt>
                <c:pt idx="25">
                  <c:v>69</c:v>
                </c:pt>
                <c:pt idx="28">
                  <c:v>67</c:v>
                </c:pt>
                <c:pt idx="31">
                  <c:v>75</c:v>
                </c:pt>
                <c:pt idx="34">
                  <c:v>69</c:v>
                </c:pt>
                <c:pt idx="37">
                  <c:v>71</c:v>
                </c:pt>
                <c:pt idx="40">
                  <c:v>69</c:v>
                </c:pt>
                <c:pt idx="43">
                  <c:v>70</c:v>
                </c:pt>
                <c:pt idx="46">
                  <c:v>69</c:v>
                </c:pt>
                <c:pt idx="49">
                  <c:v>70</c:v>
                </c:pt>
                <c:pt idx="52">
                  <c:v>81</c:v>
                </c:pt>
                <c:pt idx="55">
                  <c:v>69</c:v>
                </c:pt>
                <c:pt idx="58">
                  <c:v>73</c:v>
                </c:pt>
                <c:pt idx="61">
                  <c:v>69</c:v>
                </c:pt>
                <c:pt idx="64">
                  <c:v>78</c:v>
                </c:pt>
                <c:pt idx="67">
                  <c:v>73</c:v>
                </c:pt>
                <c:pt idx="70">
                  <c:v>69</c:v>
                </c:pt>
                <c:pt idx="73">
                  <c:v>73</c:v>
                </c:pt>
                <c:pt idx="76">
                  <c:v>72</c:v>
                </c:pt>
                <c:pt idx="79">
                  <c:v>78</c:v>
                </c:pt>
                <c:pt idx="82">
                  <c:v>69</c:v>
                </c:pt>
                <c:pt idx="94">
                  <c:v>71</c:v>
                </c:pt>
              </c:numCache>
            </c:numRef>
          </c:val>
        </c:ser>
        <c:dLbls>
          <c:showVal val="1"/>
        </c:dLbls>
        <c:marker val="1"/>
        <c:axId val="129881600"/>
        <c:axId val="129883520"/>
      </c:lineChart>
      <c:catAx>
        <c:axId val="129881600"/>
        <c:scaling>
          <c:orientation val="minMax"/>
        </c:scaling>
        <c:axPos val="b"/>
        <c:majorGridlines/>
        <c:title>
          <c:tx>
            <c:strRef>
              <c:f>Februar!$Q$103</c:f>
              <c:strCache>
                <c:ptCount val="1"/>
                <c:pt idx="0">
                  <c:v>Dit blodtryk er i Feb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883520"/>
        <c:crosses val="autoZero"/>
        <c:auto val="1"/>
        <c:lblAlgn val="ctr"/>
        <c:lblOffset val="100"/>
        <c:tickLblSkip val="1"/>
        <c:tickMarkSkip val="1"/>
      </c:catAx>
      <c:valAx>
        <c:axId val="12988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Februar!$AE$4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881600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Marts!$AE$2</c:f>
          <c:strCache>
            <c:ptCount val="1"/>
            <c:pt idx="0">
              <c:v>Blodtryksmålinger på venstre overarm i niveau med hjertet Mar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Marts!$L$2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Marts!$Q$4:$Q$97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Mar </c:v>
                </c:pt>
              </c:strCache>
            </c:strRef>
          </c:cat>
          <c:val>
            <c:numRef>
              <c:f>Marts!$L$4:$L$97</c:f>
              <c:numCache>
                <c:formatCode>0</c:formatCode>
                <c:ptCount val="94"/>
                <c:pt idx="0">
                  <c:v>122</c:v>
                </c:pt>
                <c:pt idx="3">
                  <c:v>112</c:v>
                </c:pt>
                <c:pt idx="6">
                  <c:v>123</c:v>
                </c:pt>
                <c:pt idx="9">
                  <c:v>138</c:v>
                </c:pt>
                <c:pt idx="12">
                  <c:v>154</c:v>
                </c:pt>
                <c:pt idx="15">
                  <c:v>134</c:v>
                </c:pt>
                <c:pt idx="18">
                  <c:v>136</c:v>
                </c:pt>
                <c:pt idx="21">
                  <c:v>131</c:v>
                </c:pt>
                <c:pt idx="24">
                  <c:v>122</c:v>
                </c:pt>
                <c:pt idx="27">
                  <c:v>127</c:v>
                </c:pt>
                <c:pt idx="30">
                  <c:v>131</c:v>
                </c:pt>
                <c:pt idx="33">
                  <c:v>131</c:v>
                </c:pt>
                <c:pt idx="36">
                  <c:v>122</c:v>
                </c:pt>
                <c:pt idx="39">
                  <c:v>132</c:v>
                </c:pt>
                <c:pt idx="42">
                  <c:v>131</c:v>
                </c:pt>
                <c:pt idx="45">
                  <c:v>125</c:v>
                </c:pt>
                <c:pt idx="48">
                  <c:v>131</c:v>
                </c:pt>
                <c:pt idx="51">
                  <c:v>131</c:v>
                </c:pt>
                <c:pt idx="54">
                  <c:v>127</c:v>
                </c:pt>
                <c:pt idx="57">
                  <c:v>131</c:v>
                </c:pt>
                <c:pt idx="60">
                  <c:v>131</c:v>
                </c:pt>
                <c:pt idx="63">
                  <c:v>146</c:v>
                </c:pt>
                <c:pt idx="66">
                  <c:v>126</c:v>
                </c:pt>
                <c:pt idx="69">
                  <c:v>131</c:v>
                </c:pt>
                <c:pt idx="72">
                  <c:v>134</c:v>
                </c:pt>
                <c:pt idx="75">
                  <c:v>131</c:v>
                </c:pt>
                <c:pt idx="78">
                  <c:v>131</c:v>
                </c:pt>
                <c:pt idx="81">
                  <c:v>141</c:v>
                </c:pt>
                <c:pt idx="84">
                  <c:v>131</c:v>
                </c:pt>
                <c:pt idx="87">
                  <c:v>131</c:v>
                </c:pt>
                <c:pt idx="90">
                  <c:v>133</c:v>
                </c:pt>
                <c:pt idx="93">
                  <c:v>130</c:v>
                </c:pt>
              </c:numCache>
            </c:numRef>
          </c:val>
        </c:ser>
        <c:ser>
          <c:idx val="3"/>
          <c:order val="1"/>
          <c:tx>
            <c:strRef>
              <c:f>Marts!$O$2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t"/>
            <c:showVal val="1"/>
          </c:dLbls>
          <c:cat>
            <c:strRef>
              <c:f>Marts!$Q$4:$Q$97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Mar </c:v>
                </c:pt>
              </c:strCache>
            </c:strRef>
          </c:cat>
          <c:val>
            <c:numRef>
              <c:f>Marts!$O$4:$O$97</c:f>
              <c:numCache>
                <c:formatCode>0</c:formatCode>
                <c:ptCount val="94"/>
                <c:pt idx="0">
                  <c:v>87.333333333333329</c:v>
                </c:pt>
                <c:pt idx="3">
                  <c:v>82.666666666666657</c:v>
                </c:pt>
                <c:pt idx="6">
                  <c:v>90.333333333333329</c:v>
                </c:pt>
                <c:pt idx="9">
                  <c:v>94</c:v>
                </c:pt>
                <c:pt idx="12">
                  <c:v>112</c:v>
                </c:pt>
                <c:pt idx="15">
                  <c:v>96.666666666666657</c:v>
                </c:pt>
                <c:pt idx="18">
                  <c:v>94</c:v>
                </c:pt>
                <c:pt idx="21">
                  <c:v>92.333333333333329</c:v>
                </c:pt>
                <c:pt idx="24">
                  <c:v>90.666666666666657</c:v>
                </c:pt>
                <c:pt idx="27">
                  <c:v>86.333333333333329</c:v>
                </c:pt>
                <c:pt idx="30">
                  <c:v>92.333333333333329</c:v>
                </c:pt>
                <c:pt idx="33">
                  <c:v>92.333333333333329</c:v>
                </c:pt>
                <c:pt idx="36">
                  <c:v>86.666666666666657</c:v>
                </c:pt>
                <c:pt idx="39">
                  <c:v>100.66666666666666</c:v>
                </c:pt>
                <c:pt idx="42">
                  <c:v>92.333333333333329</c:v>
                </c:pt>
                <c:pt idx="45">
                  <c:v>89.666666666666657</c:v>
                </c:pt>
                <c:pt idx="48">
                  <c:v>92.333333333333329</c:v>
                </c:pt>
                <c:pt idx="51">
                  <c:v>92.333333333333329</c:v>
                </c:pt>
                <c:pt idx="54">
                  <c:v>92.333333333333329</c:v>
                </c:pt>
                <c:pt idx="57">
                  <c:v>92.333333333333329</c:v>
                </c:pt>
                <c:pt idx="60">
                  <c:v>92.333333333333329</c:v>
                </c:pt>
                <c:pt idx="63">
                  <c:v>98.666666666666657</c:v>
                </c:pt>
                <c:pt idx="66">
                  <c:v>92</c:v>
                </c:pt>
                <c:pt idx="69">
                  <c:v>92.333333333333329</c:v>
                </c:pt>
                <c:pt idx="72">
                  <c:v>90.666666666666657</c:v>
                </c:pt>
                <c:pt idx="75">
                  <c:v>92.333333333333329</c:v>
                </c:pt>
                <c:pt idx="78">
                  <c:v>92.333333333333329</c:v>
                </c:pt>
                <c:pt idx="81">
                  <c:v>99.666666666666657</c:v>
                </c:pt>
                <c:pt idx="84">
                  <c:v>92.333333333333329</c:v>
                </c:pt>
                <c:pt idx="87">
                  <c:v>92.333333333333329</c:v>
                </c:pt>
                <c:pt idx="90">
                  <c:v>95.666666666666657</c:v>
                </c:pt>
                <c:pt idx="93">
                  <c:v>92</c:v>
                </c:pt>
              </c:numCache>
            </c:numRef>
          </c:val>
        </c:ser>
        <c:ser>
          <c:idx val="1"/>
          <c:order val="2"/>
          <c:tx>
            <c:strRef>
              <c:f>Marts!$M$2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Marts!$Q$4:$Q$97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Mar </c:v>
                </c:pt>
              </c:strCache>
            </c:strRef>
          </c:cat>
          <c:val>
            <c:numRef>
              <c:f>Marts!$M$4:$M$97</c:f>
              <c:numCache>
                <c:formatCode>0</c:formatCode>
                <c:ptCount val="94"/>
                <c:pt idx="0">
                  <c:v>70</c:v>
                </c:pt>
                <c:pt idx="3">
                  <c:v>68</c:v>
                </c:pt>
                <c:pt idx="6">
                  <c:v>74</c:v>
                </c:pt>
                <c:pt idx="9">
                  <c:v>72</c:v>
                </c:pt>
                <c:pt idx="12">
                  <c:v>91</c:v>
                </c:pt>
                <c:pt idx="15">
                  <c:v>78</c:v>
                </c:pt>
                <c:pt idx="18">
                  <c:v>73</c:v>
                </c:pt>
                <c:pt idx="21">
                  <c:v>73</c:v>
                </c:pt>
                <c:pt idx="24">
                  <c:v>75</c:v>
                </c:pt>
                <c:pt idx="27">
                  <c:v>66</c:v>
                </c:pt>
                <c:pt idx="30">
                  <c:v>73</c:v>
                </c:pt>
                <c:pt idx="33">
                  <c:v>73</c:v>
                </c:pt>
                <c:pt idx="36">
                  <c:v>69</c:v>
                </c:pt>
                <c:pt idx="39">
                  <c:v>85</c:v>
                </c:pt>
                <c:pt idx="42">
                  <c:v>73</c:v>
                </c:pt>
                <c:pt idx="45">
                  <c:v>72</c:v>
                </c:pt>
                <c:pt idx="48">
                  <c:v>73</c:v>
                </c:pt>
                <c:pt idx="51">
                  <c:v>73</c:v>
                </c:pt>
                <c:pt idx="54">
                  <c:v>75</c:v>
                </c:pt>
                <c:pt idx="57">
                  <c:v>73</c:v>
                </c:pt>
                <c:pt idx="60">
                  <c:v>73</c:v>
                </c:pt>
                <c:pt idx="63">
                  <c:v>75</c:v>
                </c:pt>
                <c:pt idx="66">
                  <c:v>75</c:v>
                </c:pt>
                <c:pt idx="69">
                  <c:v>73</c:v>
                </c:pt>
                <c:pt idx="72">
                  <c:v>69</c:v>
                </c:pt>
                <c:pt idx="75">
                  <c:v>73</c:v>
                </c:pt>
                <c:pt idx="78">
                  <c:v>73</c:v>
                </c:pt>
                <c:pt idx="81">
                  <c:v>79</c:v>
                </c:pt>
                <c:pt idx="84">
                  <c:v>73</c:v>
                </c:pt>
                <c:pt idx="87">
                  <c:v>73</c:v>
                </c:pt>
                <c:pt idx="90">
                  <c:v>77</c:v>
                </c:pt>
                <c:pt idx="93">
                  <c:v>73</c:v>
                </c:pt>
              </c:numCache>
            </c:numRef>
          </c:val>
        </c:ser>
        <c:ser>
          <c:idx val="2"/>
          <c:order val="3"/>
          <c:tx>
            <c:strRef>
              <c:f>Marts!$N$2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ctr"/>
            <c:showVal val="1"/>
          </c:dLbls>
          <c:cat>
            <c:strRef>
              <c:f>Marts!$Q$4:$Q$97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Mar </c:v>
                </c:pt>
              </c:strCache>
            </c:strRef>
          </c:cat>
          <c:val>
            <c:numRef>
              <c:f>Marts!$N$4:$N$97</c:f>
              <c:numCache>
                <c:formatCode>0</c:formatCode>
                <c:ptCount val="94"/>
                <c:pt idx="0">
                  <c:v>71</c:v>
                </c:pt>
                <c:pt idx="3">
                  <c:v>74</c:v>
                </c:pt>
                <c:pt idx="6">
                  <c:v>71</c:v>
                </c:pt>
                <c:pt idx="9">
                  <c:v>76</c:v>
                </c:pt>
                <c:pt idx="12">
                  <c:v>65</c:v>
                </c:pt>
                <c:pt idx="15">
                  <c:v>66</c:v>
                </c:pt>
                <c:pt idx="18">
                  <c:v>72</c:v>
                </c:pt>
                <c:pt idx="21">
                  <c:v>69</c:v>
                </c:pt>
                <c:pt idx="24">
                  <c:v>80</c:v>
                </c:pt>
                <c:pt idx="27">
                  <c:v>72</c:v>
                </c:pt>
                <c:pt idx="30">
                  <c:v>69</c:v>
                </c:pt>
                <c:pt idx="33">
                  <c:v>69</c:v>
                </c:pt>
                <c:pt idx="36">
                  <c:v>70</c:v>
                </c:pt>
                <c:pt idx="39">
                  <c:v>74</c:v>
                </c:pt>
                <c:pt idx="42">
                  <c:v>69</c:v>
                </c:pt>
                <c:pt idx="45">
                  <c:v>73</c:v>
                </c:pt>
                <c:pt idx="48">
                  <c:v>69</c:v>
                </c:pt>
                <c:pt idx="51">
                  <c:v>69</c:v>
                </c:pt>
                <c:pt idx="54">
                  <c:v>70</c:v>
                </c:pt>
                <c:pt idx="57">
                  <c:v>69</c:v>
                </c:pt>
                <c:pt idx="60">
                  <c:v>69</c:v>
                </c:pt>
                <c:pt idx="63">
                  <c:v>75</c:v>
                </c:pt>
                <c:pt idx="66">
                  <c:v>82</c:v>
                </c:pt>
                <c:pt idx="69">
                  <c:v>69</c:v>
                </c:pt>
                <c:pt idx="72">
                  <c:v>73</c:v>
                </c:pt>
                <c:pt idx="75">
                  <c:v>69</c:v>
                </c:pt>
                <c:pt idx="78">
                  <c:v>69</c:v>
                </c:pt>
                <c:pt idx="81">
                  <c:v>78</c:v>
                </c:pt>
                <c:pt idx="84">
                  <c:v>69</c:v>
                </c:pt>
                <c:pt idx="87">
                  <c:v>69</c:v>
                </c:pt>
                <c:pt idx="90">
                  <c:v>70</c:v>
                </c:pt>
                <c:pt idx="93">
                  <c:v>71</c:v>
                </c:pt>
              </c:numCache>
            </c:numRef>
          </c:val>
        </c:ser>
        <c:ser>
          <c:idx val="4"/>
          <c:order val="4"/>
          <c:tx>
            <c:strRef>
              <c:f>Marts!$P$2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b"/>
            <c:showVal val="1"/>
          </c:dLbls>
          <c:cat>
            <c:strRef>
              <c:f>Marts!$Q$4:$Q$97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Mar </c:v>
                </c:pt>
              </c:strCache>
            </c:strRef>
          </c:cat>
          <c:val>
            <c:numRef>
              <c:f>Marts!$P$4:$P$97</c:f>
              <c:numCache>
                <c:formatCode>0</c:formatCode>
                <c:ptCount val="94"/>
                <c:pt idx="0">
                  <c:v>52</c:v>
                </c:pt>
                <c:pt idx="3">
                  <c:v>44</c:v>
                </c:pt>
                <c:pt idx="6">
                  <c:v>49</c:v>
                </c:pt>
                <c:pt idx="9">
                  <c:v>66</c:v>
                </c:pt>
                <c:pt idx="12">
                  <c:v>63</c:v>
                </c:pt>
                <c:pt idx="15">
                  <c:v>56</c:v>
                </c:pt>
                <c:pt idx="18">
                  <c:v>63</c:v>
                </c:pt>
                <c:pt idx="21">
                  <c:v>58</c:v>
                </c:pt>
                <c:pt idx="24">
                  <c:v>47</c:v>
                </c:pt>
                <c:pt idx="27">
                  <c:v>61</c:v>
                </c:pt>
                <c:pt idx="30">
                  <c:v>58</c:v>
                </c:pt>
                <c:pt idx="33">
                  <c:v>58</c:v>
                </c:pt>
                <c:pt idx="36">
                  <c:v>53</c:v>
                </c:pt>
                <c:pt idx="39">
                  <c:v>47</c:v>
                </c:pt>
                <c:pt idx="42">
                  <c:v>58</c:v>
                </c:pt>
                <c:pt idx="45">
                  <c:v>53</c:v>
                </c:pt>
                <c:pt idx="48">
                  <c:v>58</c:v>
                </c:pt>
                <c:pt idx="51">
                  <c:v>58</c:v>
                </c:pt>
                <c:pt idx="54">
                  <c:v>52</c:v>
                </c:pt>
                <c:pt idx="57">
                  <c:v>58</c:v>
                </c:pt>
                <c:pt idx="60">
                  <c:v>58</c:v>
                </c:pt>
                <c:pt idx="63">
                  <c:v>71</c:v>
                </c:pt>
                <c:pt idx="66">
                  <c:v>51</c:v>
                </c:pt>
                <c:pt idx="69">
                  <c:v>58</c:v>
                </c:pt>
                <c:pt idx="72">
                  <c:v>65</c:v>
                </c:pt>
                <c:pt idx="75">
                  <c:v>58</c:v>
                </c:pt>
                <c:pt idx="78">
                  <c:v>58</c:v>
                </c:pt>
                <c:pt idx="81">
                  <c:v>62</c:v>
                </c:pt>
                <c:pt idx="84">
                  <c:v>58</c:v>
                </c:pt>
                <c:pt idx="87">
                  <c:v>58</c:v>
                </c:pt>
                <c:pt idx="90">
                  <c:v>56</c:v>
                </c:pt>
                <c:pt idx="93">
                  <c:v>56</c:v>
                </c:pt>
              </c:numCache>
            </c:numRef>
          </c:val>
        </c:ser>
        <c:dLbls>
          <c:showVal val="1"/>
        </c:dLbls>
        <c:marker val="1"/>
        <c:axId val="137921664"/>
        <c:axId val="137923584"/>
      </c:lineChart>
      <c:catAx>
        <c:axId val="137921664"/>
        <c:scaling>
          <c:orientation val="minMax"/>
        </c:scaling>
        <c:axPos val="b"/>
        <c:title>
          <c:tx>
            <c:strRef>
              <c:f>Marts!$AE$3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7923584"/>
        <c:crosses val="autoZero"/>
        <c:auto val="1"/>
        <c:lblAlgn val="ctr"/>
        <c:lblOffset val="100"/>
        <c:tickLblSkip val="1"/>
        <c:tickMarkSkip val="1"/>
      </c:catAx>
      <c:valAx>
        <c:axId val="13792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Marts!$AE$4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7921664"/>
        <c:crosses val="autoZero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Marts!$AE$2</c:f>
          <c:strCache>
            <c:ptCount val="1"/>
            <c:pt idx="0">
              <c:v>Blodtryksmålinger på venstre overarm i niveau med hjertet Mar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Marts!$L$2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Marts!$Q$3:$Q$97</c:f>
              <c:strCache>
                <c:ptCount val="95"/>
                <c:pt idx="0">
                  <c:v>Avg Feb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Mar </c:v>
                </c:pt>
              </c:strCache>
            </c:strRef>
          </c:cat>
          <c:val>
            <c:numRef>
              <c:f>Marts!$L$3:$L$97</c:f>
              <c:numCache>
                <c:formatCode>0</c:formatCode>
                <c:ptCount val="95"/>
                <c:pt idx="0">
                  <c:v>130</c:v>
                </c:pt>
                <c:pt idx="1">
                  <c:v>122</c:v>
                </c:pt>
                <c:pt idx="4">
                  <c:v>112</c:v>
                </c:pt>
                <c:pt idx="7">
                  <c:v>123</c:v>
                </c:pt>
                <c:pt idx="10">
                  <c:v>138</c:v>
                </c:pt>
                <c:pt idx="13">
                  <c:v>154</c:v>
                </c:pt>
                <c:pt idx="16">
                  <c:v>134</c:v>
                </c:pt>
                <c:pt idx="19">
                  <c:v>136</c:v>
                </c:pt>
                <c:pt idx="22">
                  <c:v>131</c:v>
                </c:pt>
                <c:pt idx="25">
                  <c:v>122</c:v>
                </c:pt>
                <c:pt idx="28">
                  <c:v>127</c:v>
                </c:pt>
                <c:pt idx="31">
                  <c:v>131</c:v>
                </c:pt>
                <c:pt idx="34">
                  <c:v>131</c:v>
                </c:pt>
                <c:pt idx="37">
                  <c:v>122</c:v>
                </c:pt>
                <c:pt idx="40">
                  <c:v>132</c:v>
                </c:pt>
                <c:pt idx="43">
                  <c:v>131</c:v>
                </c:pt>
                <c:pt idx="46">
                  <c:v>125</c:v>
                </c:pt>
                <c:pt idx="49">
                  <c:v>131</c:v>
                </c:pt>
                <c:pt idx="52">
                  <c:v>131</c:v>
                </c:pt>
                <c:pt idx="55">
                  <c:v>127</c:v>
                </c:pt>
                <c:pt idx="58">
                  <c:v>131</c:v>
                </c:pt>
                <c:pt idx="61">
                  <c:v>131</c:v>
                </c:pt>
                <c:pt idx="64">
                  <c:v>146</c:v>
                </c:pt>
                <c:pt idx="67">
                  <c:v>126</c:v>
                </c:pt>
                <c:pt idx="70">
                  <c:v>131</c:v>
                </c:pt>
                <c:pt idx="73">
                  <c:v>134</c:v>
                </c:pt>
                <c:pt idx="76">
                  <c:v>131</c:v>
                </c:pt>
                <c:pt idx="79">
                  <c:v>131</c:v>
                </c:pt>
                <c:pt idx="82">
                  <c:v>141</c:v>
                </c:pt>
                <c:pt idx="85">
                  <c:v>131</c:v>
                </c:pt>
                <c:pt idx="88">
                  <c:v>131</c:v>
                </c:pt>
                <c:pt idx="91">
                  <c:v>133</c:v>
                </c:pt>
                <c:pt idx="94">
                  <c:v>130</c:v>
                </c:pt>
              </c:numCache>
            </c:numRef>
          </c:val>
        </c:ser>
        <c:ser>
          <c:idx val="1"/>
          <c:order val="1"/>
          <c:tx>
            <c:strRef>
              <c:f>Marts!$M$2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Marts!$Q$3:$Q$97</c:f>
              <c:strCache>
                <c:ptCount val="95"/>
                <c:pt idx="0">
                  <c:v>Avg Feb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Mar </c:v>
                </c:pt>
              </c:strCache>
            </c:strRef>
          </c:cat>
          <c:val>
            <c:numRef>
              <c:f>Marts!$M$3:$M$97</c:f>
              <c:numCache>
                <c:formatCode>0</c:formatCode>
                <c:ptCount val="95"/>
                <c:pt idx="0">
                  <c:v>73</c:v>
                </c:pt>
                <c:pt idx="1">
                  <c:v>70</c:v>
                </c:pt>
                <c:pt idx="4">
                  <c:v>68</c:v>
                </c:pt>
                <c:pt idx="7">
                  <c:v>74</c:v>
                </c:pt>
                <c:pt idx="10">
                  <c:v>72</c:v>
                </c:pt>
                <c:pt idx="13">
                  <c:v>91</c:v>
                </c:pt>
                <c:pt idx="16">
                  <c:v>78</c:v>
                </c:pt>
                <c:pt idx="19">
                  <c:v>73</c:v>
                </c:pt>
                <c:pt idx="22">
                  <c:v>73</c:v>
                </c:pt>
                <c:pt idx="25">
                  <c:v>75</c:v>
                </c:pt>
                <c:pt idx="28">
                  <c:v>66</c:v>
                </c:pt>
                <c:pt idx="31">
                  <c:v>73</c:v>
                </c:pt>
                <c:pt idx="34">
                  <c:v>73</c:v>
                </c:pt>
                <c:pt idx="37">
                  <c:v>69</c:v>
                </c:pt>
                <c:pt idx="40">
                  <c:v>85</c:v>
                </c:pt>
                <c:pt idx="43">
                  <c:v>73</c:v>
                </c:pt>
                <c:pt idx="46">
                  <c:v>72</c:v>
                </c:pt>
                <c:pt idx="49">
                  <c:v>73</c:v>
                </c:pt>
                <c:pt idx="52">
                  <c:v>73</c:v>
                </c:pt>
                <c:pt idx="55">
                  <c:v>75</c:v>
                </c:pt>
                <c:pt idx="58">
                  <c:v>73</c:v>
                </c:pt>
                <c:pt idx="61">
                  <c:v>73</c:v>
                </c:pt>
                <c:pt idx="64">
                  <c:v>75</c:v>
                </c:pt>
                <c:pt idx="67">
                  <c:v>75</c:v>
                </c:pt>
                <c:pt idx="70">
                  <c:v>73</c:v>
                </c:pt>
                <c:pt idx="73">
                  <c:v>69</c:v>
                </c:pt>
                <c:pt idx="76">
                  <c:v>73</c:v>
                </c:pt>
                <c:pt idx="79">
                  <c:v>73</c:v>
                </c:pt>
                <c:pt idx="82">
                  <c:v>79</c:v>
                </c:pt>
                <c:pt idx="85">
                  <c:v>73</c:v>
                </c:pt>
                <c:pt idx="88">
                  <c:v>73</c:v>
                </c:pt>
                <c:pt idx="91">
                  <c:v>77</c:v>
                </c:pt>
                <c:pt idx="94">
                  <c:v>73</c:v>
                </c:pt>
              </c:numCache>
            </c:numRef>
          </c:val>
        </c:ser>
        <c:ser>
          <c:idx val="2"/>
          <c:order val="2"/>
          <c:tx>
            <c:strRef>
              <c:f>Marts!$N$2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Marts!$Q$3:$Q$97</c:f>
              <c:strCache>
                <c:ptCount val="95"/>
                <c:pt idx="0">
                  <c:v>Avg Feb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1">
                  <c:v>31</c:v>
                </c:pt>
                <c:pt idx="94">
                  <c:v>Mar </c:v>
                </c:pt>
              </c:strCache>
            </c:strRef>
          </c:cat>
          <c:val>
            <c:numRef>
              <c:f>Marts!$N$3:$N$97</c:f>
              <c:numCache>
                <c:formatCode>0</c:formatCode>
                <c:ptCount val="95"/>
                <c:pt idx="0">
                  <c:v>71</c:v>
                </c:pt>
                <c:pt idx="1">
                  <c:v>71</c:v>
                </c:pt>
                <c:pt idx="4">
                  <c:v>74</c:v>
                </c:pt>
                <c:pt idx="7">
                  <c:v>71</c:v>
                </c:pt>
                <c:pt idx="10">
                  <c:v>76</c:v>
                </c:pt>
                <c:pt idx="13">
                  <c:v>65</c:v>
                </c:pt>
                <c:pt idx="16">
                  <c:v>66</c:v>
                </c:pt>
                <c:pt idx="19">
                  <c:v>72</c:v>
                </c:pt>
                <c:pt idx="22">
                  <c:v>69</c:v>
                </c:pt>
                <c:pt idx="25">
                  <c:v>80</c:v>
                </c:pt>
                <c:pt idx="28">
                  <c:v>72</c:v>
                </c:pt>
                <c:pt idx="31">
                  <c:v>69</c:v>
                </c:pt>
                <c:pt idx="34">
                  <c:v>69</c:v>
                </c:pt>
                <c:pt idx="37">
                  <c:v>70</c:v>
                </c:pt>
                <c:pt idx="40">
                  <c:v>74</c:v>
                </c:pt>
                <c:pt idx="43">
                  <c:v>69</c:v>
                </c:pt>
                <c:pt idx="46">
                  <c:v>73</c:v>
                </c:pt>
                <c:pt idx="49">
                  <c:v>69</c:v>
                </c:pt>
                <c:pt idx="52">
                  <c:v>69</c:v>
                </c:pt>
                <c:pt idx="55">
                  <c:v>70</c:v>
                </c:pt>
                <c:pt idx="58">
                  <c:v>69</c:v>
                </c:pt>
                <c:pt idx="61">
                  <c:v>69</c:v>
                </c:pt>
                <c:pt idx="64">
                  <c:v>75</c:v>
                </c:pt>
                <c:pt idx="67">
                  <c:v>82</c:v>
                </c:pt>
                <c:pt idx="70">
                  <c:v>69</c:v>
                </c:pt>
                <c:pt idx="73">
                  <c:v>73</c:v>
                </c:pt>
                <c:pt idx="76">
                  <c:v>69</c:v>
                </c:pt>
                <c:pt idx="79">
                  <c:v>69</c:v>
                </c:pt>
                <c:pt idx="82">
                  <c:v>78</c:v>
                </c:pt>
                <c:pt idx="85">
                  <c:v>69</c:v>
                </c:pt>
                <c:pt idx="88">
                  <c:v>69</c:v>
                </c:pt>
                <c:pt idx="91">
                  <c:v>70</c:v>
                </c:pt>
                <c:pt idx="94">
                  <c:v>71</c:v>
                </c:pt>
              </c:numCache>
            </c:numRef>
          </c:val>
        </c:ser>
        <c:dLbls>
          <c:showVal val="1"/>
        </c:dLbls>
        <c:marker val="1"/>
        <c:axId val="138051968"/>
        <c:axId val="138053888"/>
      </c:lineChart>
      <c:catAx>
        <c:axId val="138051968"/>
        <c:scaling>
          <c:orientation val="minMax"/>
        </c:scaling>
        <c:axPos val="b"/>
        <c:majorGridlines/>
        <c:title>
          <c:tx>
            <c:strRef>
              <c:f>Marts!$Q$103</c:f>
              <c:strCache>
                <c:ptCount val="1"/>
                <c:pt idx="0">
                  <c:v>Dit blodtryk er i Mar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053888"/>
        <c:crosses val="autoZero"/>
        <c:auto val="1"/>
        <c:lblAlgn val="ctr"/>
        <c:lblOffset val="100"/>
        <c:tickMarkSkip val="1"/>
      </c:catAx>
      <c:valAx>
        <c:axId val="13805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Marts!$AE$4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05196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April!$AE$2</c:f>
          <c:strCache>
            <c:ptCount val="1"/>
            <c:pt idx="0">
              <c:v>Blodtryksmålinger på venstre overarm i niveau med hjertet Apr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April!$L$2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April!$Q$4:$Q$97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Apr </c:v>
                </c:pt>
              </c:strCache>
            </c:strRef>
          </c:cat>
          <c:val>
            <c:numRef>
              <c:f>April!$L$4:$L$97</c:f>
              <c:numCache>
                <c:formatCode>0</c:formatCode>
                <c:ptCount val="94"/>
                <c:pt idx="0">
                  <c:v>127</c:v>
                </c:pt>
                <c:pt idx="3">
                  <c:v>112</c:v>
                </c:pt>
                <c:pt idx="6">
                  <c:v>127</c:v>
                </c:pt>
                <c:pt idx="9">
                  <c:v>127</c:v>
                </c:pt>
                <c:pt idx="12">
                  <c:v>147</c:v>
                </c:pt>
                <c:pt idx="15">
                  <c:v>127</c:v>
                </c:pt>
                <c:pt idx="18">
                  <c:v>134</c:v>
                </c:pt>
                <c:pt idx="21">
                  <c:v>127</c:v>
                </c:pt>
                <c:pt idx="24">
                  <c:v>153</c:v>
                </c:pt>
                <c:pt idx="27">
                  <c:v>127</c:v>
                </c:pt>
                <c:pt idx="30">
                  <c:v>134</c:v>
                </c:pt>
                <c:pt idx="33">
                  <c:v>127</c:v>
                </c:pt>
                <c:pt idx="36">
                  <c:v>127</c:v>
                </c:pt>
                <c:pt idx="39">
                  <c:v>129</c:v>
                </c:pt>
                <c:pt idx="42">
                  <c:v>130</c:v>
                </c:pt>
                <c:pt idx="45">
                  <c:v>127</c:v>
                </c:pt>
                <c:pt idx="48">
                  <c:v>128</c:v>
                </c:pt>
                <c:pt idx="51">
                  <c:v>127</c:v>
                </c:pt>
                <c:pt idx="54">
                  <c:v>127</c:v>
                </c:pt>
                <c:pt idx="57">
                  <c:v>127</c:v>
                </c:pt>
                <c:pt idx="60">
                  <c:v>127</c:v>
                </c:pt>
                <c:pt idx="63">
                  <c:v>127</c:v>
                </c:pt>
                <c:pt idx="66">
                  <c:v>122</c:v>
                </c:pt>
                <c:pt idx="69">
                  <c:v>147</c:v>
                </c:pt>
                <c:pt idx="72">
                  <c:v>127</c:v>
                </c:pt>
                <c:pt idx="75">
                  <c:v>136</c:v>
                </c:pt>
                <c:pt idx="78">
                  <c:v>142</c:v>
                </c:pt>
                <c:pt idx="81">
                  <c:v>127</c:v>
                </c:pt>
                <c:pt idx="84">
                  <c:v>125</c:v>
                </c:pt>
                <c:pt idx="87">
                  <c:v>127</c:v>
                </c:pt>
                <c:pt idx="93">
                  <c:v>129</c:v>
                </c:pt>
              </c:numCache>
            </c:numRef>
          </c:val>
        </c:ser>
        <c:ser>
          <c:idx val="3"/>
          <c:order val="1"/>
          <c:tx>
            <c:strRef>
              <c:f>April!$O$2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showVal val="1"/>
          </c:dLbls>
          <c:cat>
            <c:strRef>
              <c:f>April!$Q$4:$Q$97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Apr </c:v>
                </c:pt>
              </c:strCache>
            </c:strRef>
          </c:cat>
          <c:val>
            <c:numRef>
              <c:f>April!$O$4:$O$97</c:f>
              <c:numCache>
                <c:formatCode>0</c:formatCode>
                <c:ptCount val="94"/>
                <c:pt idx="0">
                  <c:v>91</c:v>
                </c:pt>
                <c:pt idx="3">
                  <c:v>85.333333333333329</c:v>
                </c:pt>
                <c:pt idx="6">
                  <c:v>91</c:v>
                </c:pt>
                <c:pt idx="9">
                  <c:v>91</c:v>
                </c:pt>
                <c:pt idx="12">
                  <c:v>103.66666666666666</c:v>
                </c:pt>
                <c:pt idx="15">
                  <c:v>91</c:v>
                </c:pt>
                <c:pt idx="18">
                  <c:v>94.666666666666657</c:v>
                </c:pt>
                <c:pt idx="21">
                  <c:v>91</c:v>
                </c:pt>
                <c:pt idx="24">
                  <c:v>107</c:v>
                </c:pt>
                <c:pt idx="27">
                  <c:v>91</c:v>
                </c:pt>
                <c:pt idx="30">
                  <c:v>93.333333333333329</c:v>
                </c:pt>
                <c:pt idx="33">
                  <c:v>91</c:v>
                </c:pt>
                <c:pt idx="36">
                  <c:v>91</c:v>
                </c:pt>
                <c:pt idx="39">
                  <c:v>92.333333333333329</c:v>
                </c:pt>
                <c:pt idx="42">
                  <c:v>92</c:v>
                </c:pt>
                <c:pt idx="45">
                  <c:v>91</c:v>
                </c:pt>
                <c:pt idx="48">
                  <c:v>90</c:v>
                </c:pt>
                <c:pt idx="51">
                  <c:v>91</c:v>
                </c:pt>
                <c:pt idx="54">
                  <c:v>91</c:v>
                </c:pt>
                <c:pt idx="57">
                  <c:v>91</c:v>
                </c:pt>
                <c:pt idx="60">
                  <c:v>91</c:v>
                </c:pt>
                <c:pt idx="63">
                  <c:v>91</c:v>
                </c:pt>
                <c:pt idx="66">
                  <c:v>94.666666666666657</c:v>
                </c:pt>
                <c:pt idx="69">
                  <c:v>104.33333333333333</c:v>
                </c:pt>
                <c:pt idx="72">
                  <c:v>91</c:v>
                </c:pt>
                <c:pt idx="75">
                  <c:v>98</c:v>
                </c:pt>
                <c:pt idx="78">
                  <c:v>100.66666666666666</c:v>
                </c:pt>
                <c:pt idx="81">
                  <c:v>91</c:v>
                </c:pt>
                <c:pt idx="84">
                  <c:v>91</c:v>
                </c:pt>
                <c:pt idx="87">
                  <c:v>91</c:v>
                </c:pt>
                <c:pt idx="93">
                  <c:v>93</c:v>
                </c:pt>
              </c:numCache>
            </c:numRef>
          </c:val>
        </c:ser>
        <c:ser>
          <c:idx val="1"/>
          <c:order val="2"/>
          <c:tx>
            <c:strRef>
              <c:f>April!$M$2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April!$Q$4:$Q$97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Apr </c:v>
                </c:pt>
              </c:strCache>
            </c:strRef>
          </c:cat>
          <c:val>
            <c:numRef>
              <c:f>April!$M$4:$M$97</c:f>
              <c:numCache>
                <c:formatCode>0</c:formatCode>
                <c:ptCount val="94"/>
                <c:pt idx="0">
                  <c:v>73</c:v>
                </c:pt>
                <c:pt idx="3">
                  <c:v>72</c:v>
                </c:pt>
                <c:pt idx="6">
                  <c:v>73</c:v>
                </c:pt>
                <c:pt idx="9">
                  <c:v>73</c:v>
                </c:pt>
                <c:pt idx="12">
                  <c:v>82</c:v>
                </c:pt>
                <c:pt idx="15">
                  <c:v>73</c:v>
                </c:pt>
                <c:pt idx="18">
                  <c:v>75</c:v>
                </c:pt>
                <c:pt idx="21">
                  <c:v>73</c:v>
                </c:pt>
                <c:pt idx="24">
                  <c:v>84</c:v>
                </c:pt>
                <c:pt idx="27">
                  <c:v>73</c:v>
                </c:pt>
                <c:pt idx="30">
                  <c:v>73</c:v>
                </c:pt>
                <c:pt idx="33">
                  <c:v>73</c:v>
                </c:pt>
                <c:pt idx="36">
                  <c:v>73</c:v>
                </c:pt>
                <c:pt idx="39">
                  <c:v>74</c:v>
                </c:pt>
                <c:pt idx="42">
                  <c:v>73</c:v>
                </c:pt>
                <c:pt idx="45">
                  <c:v>73</c:v>
                </c:pt>
                <c:pt idx="48">
                  <c:v>71</c:v>
                </c:pt>
                <c:pt idx="51">
                  <c:v>73</c:v>
                </c:pt>
                <c:pt idx="54">
                  <c:v>73</c:v>
                </c:pt>
                <c:pt idx="57">
                  <c:v>73</c:v>
                </c:pt>
                <c:pt idx="60">
                  <c:v>73</c:v>
                </c:pt>
                <c:pt idx="63">
                  <c:v>73</c:v>
                </c:pt>
                <c:pt idx="66">
                  <c:v>81</c:v>
                </c:pt>
                <c:pt idx="69">
                  <c:v>83</c:v>
                </c:pt>
                <c:pt idx="72">
                  <c:v>73</c:v>
                </c:pt>
                <c:pt idx="75">
                  <c:v>79</c:v>
                </c:pt>
                <c:pt idx="78">
                  <c:v>80</c:v>
                </c:pt>
                <c:pt idx="81">
                  <c:v>73</c:v>
                </c:pt>
                <c:pt idx="84">
                  <c:v>74</c:v>
                </c:pt>
                <c:pt idx="87">
                  <c:v>73</c:v>
                </c:pt>
                <c:pt idx="93">
                  <c:v>74</c:v>
                </c:pt>
              </c:numCache>
            </c:numRef>
          </c:val>
        </c:ser>
        <c:ser>
          <c:idx val="2"/>
          <c:order val="3"/>
          <c:tx>
            <c:strRef>
              <c:f>April!$N$2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Val val="1"/>
          </c:dLbls>
          <c:cat>
            <c:strRef>
              <c:f>April!$Q$4:$Q$97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Apr </c:v>
                </c:pt>
              </c:strCache>
            </c:strRef>
          </c:cat>
          <c:val>
            <c:numRef>
              <c:f>April!$N$4:$N$97</c:f>
              <c:numCache>
                <c:formatCode>0</c:formatCode>
                <c:ptCount val="94"/>
                <c:pt idx="0">
                  <c:v>70</c:v>
                </c:pt>
                <c:pt idx="3">
                  <c:v>76</c:v>
                </c:pt>
                <c:pt idx="6">
                  <c:v>70</c:v>
                </c:pt>
                <c:pt idx="9">
                  <c:v>70</c:v>
                </c:pt>
                <c:pt idx="12">
                  <c:v>74</c:v>
                </c:pt>
                <c:pt idx="15">
                  <c:v>70</c:v>
                </c:pt>
                <c:pt idx="18">
                  <c:v>77</c:v>
                </c:pt>
                <c:pt idx="21">
                  <c:v>70</c:v>
                </c:pt>
                <c:pt idx="24">
                  <c:v>80</c:v>
                </c:pt>
                <c:pt idx="27">
                  <c:v>70</c:v>
                </c:pt>
                <c:pt idx="30">
                  <c:v>70</c:v>
                </c:pt>
                <c:pt idx="33">
                  <c:v>70</c:v>
                </c:pt>
                <c:pt idx="36">
                  <c:v>70</c:v>
                </c:pt>
                <c:pt idx="39">
                  <c:v>70</c:v>
                </c:pt>
                <c:pt idx="42">
                  <c:v>72</c:v>
                </c:pt>
                <c:pt idx="45">
                  <c:v>70</c:v>
                </c:pt>
                <c:pt idx="48">
                  <c:v>70</c:v>
                </c:pt>
                <c:pt idx="51">
                  <c:v>70</c:v>
                </c:pt>
                <c:pt idx="54">
                  <c:v>70</c:v>
                </c:pt>
                <c:pt idx="57">
                  <c:v>70</c:v>
                </c:pt>
                <c:pt idx="60">
                  <c:v>70</c:v>
                </c:pt>
                <c:pt idx="63">
                  <c:v>70</c:v>
                </c:pt>
                <c:pt idx="66">
                  <c:v>82</c:v>
                </c:pt>
                <c:pt idx="69">
                  <c:v>73</c:v>
                </c:pt>
                <c:pt idx="72">
                  <c:v>70</c:v>
                </c:pt>
                <c:pt idx="75">
                  <c:v>74</c:v>
                </c:pt>
                <c:pt idx="78">
                  <c:v>67</c:v>
                </c:pt>
                <c:pt idx="81">
                  <c:v>70</c:v>
                </c:pt>
                <c:pt idx="84">
                  <c:v>75</c:v>
                </c:pt>
                <c:pt idx="87">
                  <c:v>70</c:v>
                </c:pt>
                <c:pt idx="93">
                  <c:v>71</c:v>
                </c:pt>
              </c:numCache>
            </c:numRef>
          </c:val>
        </c:ser>
        <c:ser>
          <c:idx val="4"/>
          <c:order val="4"/>
          <c:tx>
            <c:strRef>
              <c:f>April!$P$2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showVal val="1"/>
          </c:dLbls>
          <c:cat>
            <c:strRef>
              <c:f>April!$Q$4:$Q$97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3">
                  <c:v>Apr </c:v>
                </c:pt>
              </c:strCache>
            </c:strRef>
          </c:cat>
          <c:val>
            <c:numRef>
              <c:f>April!$P$4:$P$97</c:f>
              <c:numCache>
                <c:formatCode>0</c:formatCode>
                <c:ptCount val="94"/>
                <c:pt idx="0">
                  <c:v>54</c:v>
                </c:pt>
                <c:pt idx="3">
                  <c:v>40</c:v>
                </c:pt>
                <c:pt idx="6">
                  <c:v>54</c:v>
                </c:pt>
                <c:pt idx="9">
                  <c:v>54</c:v>
                </c:pt>
                <c:pt idx="12">
                  <c:v>65</c:v>
                </c:pt>
                <c:pt idx="15">
                  <c:v>54</c:v>
                </c:pt>
                <c:pt idx="18">
                  <c:v>59</c:v>
                </c:pt>
                <c:pt idx="21">
                  <c:v>54</c:v>
                </c:pt>
                <c:pt idx="24">
                  <c:v>69</c:v>
                </c:pt>
                <c:pt idx="27">
                  <c:v>54</c:v>
                </c:pt>
                <c:pt idx="30">
                  <c:v>61</c:v>
                </c:pt>
                <c:pt idx="33">
                  <c:v>54</c:v>
                </c:pt>
                <c:pt idx="36">
                  <c:v>54</c:v>
                </c:pt>
                <c:pt idx="39">
                  <c:v>55</c:v>
                </c:pt>
                <c:pt idx="42">
                  <c:v>57</c:v>
                </c:pt>
                <c:pt idx="45">
                  <c:v>54</c:v>
                </c:pt>
                <c:pt idx="48">
                  <c:v>57</c:v>
                </c:pt>
                <c:pt idx="51">
                  <c:v>54</c:v>
                </c:pt>
                <c:pt idx="54">
                  <c:v>54</c:v>
                </c:pt>
                <c:pt idx="57">
                  <c:v>54</c:v>
                </c:pt>
                <c:pt idx="60">
                  <c:v>54</c:v>
                </c:pt>
                <c:pt idx="63">
                  <c:v>54</c:v>
                </c:pt>
                <c:pt idx="66">
                  <c:v>41</c:v>
                </c:pt>
                <c:pt idx="69">
                  <c:v>64</c:v>
                </c:pt>
                <c:pt idx="72">
                  <c:v>54</c:v>
                </c:pt>
                <c:pt idx="75">
                  <c:v>57</c:v>
                </c:pt>
                <c:pt idx="78">
                  <c:v>62</c:v>
                </c:pt>
                <c:pt idx="81">
                  <c:v>54</c:v>
                </c:pt>
                <c:pt idx="84">
                  <c:v>51</c:v>
                </c:pt>
                <c:pt idx="87">
                  <c:v>54</c:v>
                </c:pt>
                <c:pt idx="93">
                  <c:v>55</c:v>
                </c:pt>
              </c:numCache>
            </c:numRef>
          </c:val>
        </c:ser>
        <c:dLbls>
          <c:showVal val="1"/>
        </c:dLbls>
        <c:marker val="1"/>
        <c:axId val="138366976"/>
        <c:axId val="138368896"/>
      </c:lineChart>
      <c:catAx>
        <c:axId val="138366976"/>
        <c:scaling>
          <c:orientation val="minMax"/>
        </c:scaling>
        <c:axPos val="b"/>
        <c:title>
          <c:tx>
            <c:strRef>
              <c:f>April!$AE$3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368896"/>
        <c:crosses val="autoZero"/>
        <c:auto val="1"/>
        <c:lblAlgn val="ctr"/>
        <c:lblOffset val="100"/>
        <c:tickLblSkip val="1"/>
        <c:tickMarkSkip val="1"/>
      </c:catAx>
      <c:valAx>
        <c:axId val="13836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April!$AE$4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36697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April!$AE$2</c:f>
          <c:strCache>
            <c:ptCount val="1"/>
            <c:pt idx="0">
              <c:v>Blodtryksmålinger på venstre overarm i niveau med hjertet Apr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April!$L$2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April!$Q$3:$Q$97</c:f>
              <c:strCache>
                <c:ptCount val="95"/>
                <c:pt idx="0">
                  <c:v>Avg Mar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Apr </c:v>
                </c:pt>
              </c:strCache>
            </c:strRef>
          </c:cat>
          <c:val>
            <c:numRef>
              <c:f>April!$L$3:$L$97</c:f>
              <c:numCache>
                <c:formatCode>0</c:formatCode>
                <c:ptCount val="95"/>
                <c:pt idx="0">
                  <c:v>130</c:v>
                </c:pt>
                <c:pt idx="1">
                  <c:v>127</c:v>
                </c:pt>
                <c:pt idx="4">
                  <c:v>112</c:v>
                </c:pt>
                <c:pt idx="7">
                  <c:v>127</c:v>
                </c:pt>
                <c:pt idx="10">
                  <c:v>127</c:v>
                </c:pt>
                <c:pt idx="13">
                  <c:v>147</c:v>
                </c:pt>
                <c:pt idx="16">
                  <c:v>127</c:v>
                </c:pt>
                <c:pt idx="19">
                  <c:v>134</c:v>
                </c:pt>
                <c:pt idx="22">
                  <c:v>127</c:v>
                </c:pt>
                <c:pt idx="25">
                  <c:v>153</c:v>
                </c:pt>
                <c:pt idx="28">
                  <c:v>127</c:v>
                </c:pt>
                <c:pt idx="31">
                  <c:v>134</c:v>
                </c:pt>
                <c:pt idx="34">
                  <c:v>127</c:v>
                </c:pt>
                <c:pt idx="37">
                  <c:v>127</c:v>
                </c:pt>
                <c:pt idx="40">
                  <c:v>129</c:v>
                </c:pt>
                <c:pt idx="43">
                  <c:v>130</c:v>
                </c:pt>
                <c:pt idx="46">
                  <c:v>127</c:v>
                </c:pt>
                <c:pt idx="49">
                  <c:v>128</c:v>
                </c:pt>
                <c:pt idx="52">
                  <c:v>127</c:v>
                </c:pt>
                <c:pt idx="55">
                  <c:v>127</c:v>
                </c:pt>
                <c:pt idx="58">
                  <c:v>127</c:v>
                </c:pt>
                <c:pt idx="61">
                  <c:v>127</c:v>
                </c:pt>
                <c:pt idx="64">
                  <c:v>127</c:v>
                </c:pt>
                <c:pt idx="67">
                  <c:v>122</c:v>
                </c:pt>
                <c:pt idx="70">
                  <c:v>147</c:v>
                </c:pt>
                <c:pt idx="73">
                  <c:v>127</c:v>
                </c:pt>
                <c:pt idx="76">
                  <c:v>136</c:v>
                </c:pt>
                <c:pt idx="79">
                  <c:v>142</c:v>
                </c:pt>
                <c:pt idx="82">
                  <c:v>127</c:v>
                </c:pt>
                <c:pt idx="85">
                  <c:v>125</c:v>
                </c:pt>
                <c:pt idx="88">
                  <c:v>127</c:v>
                </c:pt>
                <c:pt idx="94">
                  <c:v>129</c:v>
                </c:pt>
              </c:numCache>
            </c:numRef>
          </c:val>
        </c:ser>
        <c:ser>
          <c:idx val="1"/>
          <c:order val="1"/>
          <c:tx>
            <c:strRef>
              <c:f>April!$M$2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April!$Q$3:$Q$97</c:f>
              <c:strCache>
                <c:ptCount val="95"/>
                <c:pt idx="0">
                  <c:v>Avg Mar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Apr </c:v>
                </c:pt>
              </c:strCache>
            </c:strRef>
          </c:cat>
          <c:val>
            <c:numRef>
              <c:f>April!$M$3:$M$97</c:f>
              <c:numCache>
                <c:formatCode>0</c:formatCode>
                <c:ptCount val="95"/>
                <c:pt idx="0">
                  <c:v>73</c:v>
                </c:pt>
                <c:pt idx="1">
                  <c:v>73</c:v>
                </c:pt>
                <c:pt idx="4">
                  <c:v>72</c:v>
                </c:pt>
                <c:pt idx="7">
                  <c:v>73</c:v>
                </c:pt>
                <c:pt idx="10">
                  <c:v>73</c:v>
                </c:pt>
                <c:pt idx="13">
                  <c:v>82</c:v>
                </c:pt>
                <c:pt idx="16">
                  <c:v>73</c:v>
                </c:pt>
                <c:pt idx="19">
                  <c:v>75</c:v>
                </c:pt>
                <c:pt idx="22">
                  <c:v>73</c:v>
                </c:pt>
                <c:pt idx="25">
                  <c:v>84</c:v>
                </c:pt>
                <c:pt idx="28">
                  <c:v>73</c:v>
                </c:pt>
                <c:pt idx="31">
                  <c:v>73</c:v>
                </c:pt>
                <c:pt idx="34">
                  <c:v>73</c:v>
                </c:pt>
                <c:pt idx="37">
                  <c:v>73</c:v>
                </c:pt>
                <c:pt idx="40">
                  <c:v>74</c:v>
                </c:pt>
                <c:pt idx="43">
                  <c:v>73</c:v>
                </c:pt>
                <c:pt idx="46">
                  <c:v>73</c:v>
                </c:pt>
                <c:pt idx="49">
                  <c:v>71</c:v>
                </c:pt>
                <c:pt idx="52">
                  <c:v>73</c:v>
                </c:pt>
                <c:pt idx="55">
                  <c:v>73</c:v>
                </c:pt>
                <c:pt idx="58">
                  <c:v>73</c:v>
                </c:pt>
                <c:pt idx="61">
                  <c:v>73</c:v>
                </c:pt>
                <c:pt idx="64">
                  <c:v>73</c:v>
                </c:pt>
                <c:pt idx="67">
                  <c:v>81</c:v>
                </c:pt>
                <c:pt idx="70">
                  <c:v>83</c:v>
                </c:pt>
                <c:pt idx="73">
                  <c:v>73</c:v>
                </c:pt>
                <c:pt idx="76">
                  <c:v>79</c:v>
                </c:pt>
                <c:pt idx="79">
                  <c:v>80</c:v>
                </c:pt>
                <c:pt idx="82">
                  <c:v>73</c:v>
                </c:pt>
                <c:pt idx="85">
                  <c:v>74</c:v>
                </c:pt>
                <c:pt idx="88">
                  <c:v>73</c:v>
                </c:pt>
                <c:pt idx="94">
                  <c:v>74</c:v>
                </c:pt>
              </c:numCache>
            </c:numRef>
          </c:val>
        </c:ser>
        <c:ser>
          <c:idx val="2"/>
          <c:order val="2"/>
          <c:tx>
            <c:strRef>
              <c:f>April!$N$2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April!$Q$3:$Q$97</c:f>
              <c:strCache>
                <c:ptCount val="95"/>
                <c:pt idx="0">
                  <c:v>Avg Mar 2019</c:v>
                </c:pt>
                <c:pt idx="1">
                  <c:v>1</c:v>
                </c:pt>
                <c:pt idx="4">
                  <c:v>2</c:v>
                </c:pt>
                <c:pt idx="7">
                  <c:v>3</c:v>
                </c:pt>
                <c:pt idx="10">
                  <c:v>4</c:v>
                </c:pt>
                <c:pt idx="13">
                  <c:v>5</c:v>
                </c:pt>
                <c:pt idx="16">
                  <c:v>6</c:v>
                </c:pt>
                <c:pt idx="19">
                  <c:v>7</c:v>
                </c:pt>
                <c:pt idx="22">
                  <c:v>8</c:v>
                </c:pt>
                <c:pt idx="25">
                  <c:v>9</c:v>
                </c:pt>
                <c:pt idx="28">
                  <c:v>10</c:v>
                </c:pt>
                <c:pt idx="31">
                  <c:v>11</c:v>
                </c:pt>
                <c:pt idx="34">
                  <c:v>12</c:v>
                </c:pt>
                <c:pt idx="37">
                  <c:v>13</c:v>
                </c:pt>
                <c:pt idx="40">
                  <c:v>14</c:v>
                </c:pt>
                <c:pt idx="43">
                  <c:v>15</c:v>
                </c:pt>
                <c:pt idx="46">
                  <c:v>16</c:v>
                </c:pt>
                <c:pt idx="49">
                  <c:v>17</c:v>
                </c:pt>
                <c:pt idx="52">
                  <c:v>18</c:v>
                </c:pt>
                <c:pt idx="55">
                  <c:v>19</c:v>
                </c:pt>
                <c:pt idx="58">
                  <c:v>20</c:v>
                </c:pt>
                <c:pt idx="61">
                  <c:v>21</c:v>
                </c:pt>
                <c:pt idx="64">
                  <c:v>22</c:v>
                </c:pt>
                <c:pt idx="67">
                  <c:v>23</c:v>
                </c:pt>
                <c:pt idx="70">
                  <c:v>24</c:v>
                </c:pt>
                <c:pt idx="73">
                  <c:v>25</c:v>
                </c:pt>
                <c:pt idx="76">
                  <c:v>26</c:v>
                </c:pt>
                <c:pt idx="79">
                  <c:v>27</c:v>
                </c:pt>
                <c:pt idx="82">
                  <c:v>28</c:v>
                </c:pt>
                <c:pt idx="85">
                  <c:v>29</c:v>
                </c:pt>
                <c:pt idx="88">
                  <c:v>30</c:v>
                </c:pt>
                <c:pt idx="94">
                  <c:v>Apr </c:v>
                </c:pt>
              </c:strCache>
            </c:strRef>
          </c:cat>
          <c:val>
            <c:numRef>
              <c:f>April!$N$3:$N$97</c:f>
              <c:numCache>
                <c:formatCode>0</c:formatCode>
                <c:ptCount val="95"/>
                <c:pt idx="0">
                  <c:v>71</c:v>
                </c:pt>
                <c:pt idx="1">
                  <c:v>70</c:v>
                </c:pt>
                <c:pt idx="4">
                  <c:v>76</c:v>
                </c:pt>
                <c:pt idx="7">
                  <c:v>70</c:v>
                </c:pt>
                <c:pt idx="10">
                  <c:v>70</c:v>
                </c:pt>
                <c:pt idx="13">
                  <c:v>74</c:v>
                </c:pt>
                <c:pt idx="16">
                  <c:v>70</c:v>
                </c:pt>
                <c:pt idx="19">
                  <c:v>77</c:v>
                </c:pt>
                <c:pt idx="22">
                  <c:v>70</c:v>
                </c:pt>
                <c:pt idx="25">
                  <c:v>80</c:v>
                </c:pt>
                <c:pt idx="28">
                  <c:v>70</c:v>
                </c:pt>
                <c:pt idx="31">
                  <c:v>70</c:v>
                </c:pt>
                <c:pt idx="34">
                  <c:v>70</c:v>
                </c:pt>
                <c:pt idx="37">
                  <c:v>70</c:v>
                </c:pt>
                <c:pt idx="40">
                  <c:v>70</c:v>
                </c:pt>
                <c:pt idx="43">
                  <c:v>72</c:v>
                </c:pt>
                <c:pt idx="46">
                  <c:v>70</c:v>
                </c:pt>
                <c:pt idx="49">
                  <c:v>70</c:v>
                </c:pt>
                <c:pt idx="52">
                  <c:v>70</c:v>
                </c:pt>
                <c:pt idx="55">
                  <c:v>70</c:v>
                </c:pt>
                <c:pt idx="58">
                  <c:v>70</c:v>
                </c:pt>
                <c:pt idx="61">
                  <c:v>70</c:v>
                </c:pt>
                <c:pt idx="64">
                  <c:v>70</c:v>
                </c:pt>
                <c:pt idx="67">
                  <c:v>82</c:v>
                </c:pt>
                <c:pt idx="70">
                  <c:v>73</c:v>
                </c:pt>
                <c:pt idx="73">
                  <c:v>70</c:v>
                </c:pt>
                <c:pt idx="76">
                  <c:v>74</c:v>
                </c:pt>
                <c:pt idx="79">
                  <c:v>67</c:v>
                </c:pt>
                <c:pt idx="82">
                  <c:v>70</c:v>
                </c:pt>
                <c:pt idx="85">
                  <c:v>75</c:v>
                </c:pt>
                <c:pt idx="88">
                  <c:v>70</c:v>
                </c:pt>
                <c:pt idx="94">
                  <c:v>71</c:v>
                </c:pt>
              </c:numCache>
            </c:numRef>
          </c:val>
        </c:ser>
        <c:dLbls>
          <c:showVal val="1"/>
        </c:dLbls>
        <c:marker val="1"/>
        <c:axId val="138411008"/>
        <c:axId val="138511488"/>
      </c:lineChart>
      <c:catAx>
        <c:axId val="138411008"/>
        <c:scaling>
          <c:orientation val="minMax"/>
        </c:scaling>
        <c:axPos val="b"/>
        <c:majorGridlines/>
        <c:title>
          <c:tx>
            <c:strRef>
              <c:f>April!$Q$103</c:f>
              <c:strCache>
                <c:ptCount val="1"/>
                <c:pt idx="0">
                  <c:v>Dit blodtryk er i Apr Normal systolisk Normal diastolisk 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511488"/>
        <c:crosses val="autoZero"/>
        <c:auto val="1"/>
        <c:lblAlgn val="ctr"/>
        <c:lblOffset val="100"/>
        <c:tickLblSkip val="1"/>
        <c:tickMarkSkip val="1"/>
      </c:catAx>
      <c:valAx>
        <c:axId val="13851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April!$AE$4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225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41100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64873346790064"/>
          <c:y val="0.43623457515573238"/>
          <c:w val="9.2815512216991691E-2"/>
          <c:h val="0.22656983218008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Maj!$AE$2</c:f>
          <c:strCache>
            <c:ptCount val="1"/>
            <c:pt idx="0">
              <c:v>Blodtryksmålinger på venstre overarm i niveau med hjertet Maj 2019</c:v>
            </c:pt>
          </c:strCache>
        </c:strRef>
      </c:tx>
      <c:layout>
        <c:manualLayout>
          <c:xMode val="edge"/>
          <c:yMode val="edge"/>
          <c:x val="0.23236483469156141"/>
          <c:y val="4.20043483370547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5011923106114773E-2"/>
          <c:y val="0.1493059953241809"/>
          <c:w val="0.7998528806966001"/>
          <c:h val="0.69675386002465511"/>
        </c:manualLayout>
      </c:layout>
      <c:lineChart>
        <c:grouping val="standard"/>
        <c:ser>
          <c:idx val="0"/>
          <c:order val="0"/>
          <c:tx>
            <c:strRef>
              <c:f>Maj!$L$2</c:f>
              <c:strCache>
                <c:ptCount val="1"/>
                <c:pt idx="0">
                  <c:v>Systolisk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Maj!$Q$4:$Q$97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Maj </c:v>
                </c:pt>
              </c:strCache>
            </c:strRef>
          </c:cat>
          <c:val>
            <c:numRef>
              <c:f>Maj!$L$4:$L$97</c:f>
              <c:numCache>
                <c:formatCode>0</c:formatCode>
                <c:ptCount val="94"/>
                <c:pt idx="0">
                  <c:v>124</c:v>
                </c:pt>
                <c:pt idx="3">
                  <c:v>130</c:v>
                </c:pt>
                <c:pt idx="6">
                  <c:v>130</c:v>
                </c:pt>
                <c:pt idx="9">
                  <c:v>140</c:v>
                </c:pt>
                <c:pt idx="12">
                  <c:v>130</c:v>
                </c:pt>
                <c:pt idx="15">
                  <c:v>130</c:v>
                </c:pt>
                <c:pt idx="18">
                  <c:v>149</c:v>
                </c:pt>
                <c:pt idx="21">
                  <c:v>130</c:v>
                </c:pt>
                <c:pt idx="24">
                  <c:v>130</c:v>
                </c:pt>
                <c:pt idx="27">
                  <c:v>125</c:v>
                </c:pt>
                <c:pt idx="30">
                  <c:v>130</c:v>
                </c:pt>
                <c:pt idx="33">
                  <c:v>130</c:v>
                </c:pt>
                <c:pt idx="36">
                  <c:v>121</c:v>
                </c:pt>
                <c:pt idx="39">
                  <c:v>136</c:v>
                </c:pt>
                <c:pt idx="42">
                  <c:v>130</c:v>
                </c:pt>
                <c:pt idx="45">
                  <c:v>144</c:v>
                </c:pt>
                <c:pt idx="48">
                  <c:v>130</c:v>
                </c:pt>
                <c:pt idx="51">
                  <c:v>130</c:v>
                </c:pt>
                <c:pt idx="54">
                  <c:v>135</c:v>
                </c:pt>
                <c:pt idx="57">
                  <c:v>130</c:v>
                </c:pt>
                <c:pt idx="60">
                  <c:v>130</c:v>
                </c:pt>
                <c:pt idx="63">
                  <c:v>143</c:v>
                </c:pt>
                <c:pt idx="66">
                  <c:v>130</c:v>
                </c:pt>
                <c:pt idx="69">
                  <c:v>130</c:v>
                </c:pt>
                <c:pt idx="72">
                  <c:v>130</c:v>
                </c:pt>
                <c:pt idx="75">
                  <c:v>130</c:v>
                </c:pt>
                <c:pt idx="78">
                  <c:v>130</c:v>
                </c:pt>
                <c:pt idx="81">
                  <c:v>138</c:v>
                </c:pt>
                <c:pt idx="84">
                  <c:v>130</c:v>
                </c:pt>
                <c:pt idx="87">
                  <c:v>130</c:v>
                </c:pt>
                <c:pt idx="90">
                  <c:v>150</c:v>
                </c:pt>
                <c:pt idx="93">
                  <c:v>132</c:v>
                </c:pt>
              </c:numCache>
            </c:numRef>
          </c:val>
        </c:ser>
        <c:ser>
          <c:idx val="3"/>
          <c:order val="1"/>
          <c:tx>
            <c:strRef>
              <c:f>Maj!$O$2</c:f>
              <c:strCache>
                <c:ptCount val="1"/>
                <c:pt idx="0">
                  <c:v>Middel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t"/>
            <c:showVal val="1"/>
          </c:dLbls>
          <c:cat>
            <c:strRef>
              <c:f>Maj!$Q$4:$Q$97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Maj </c:v>
                </c:pt>
              </c:strCache>
            </c:strRef>
          </c:cat>
          <c:val>
            <c:numRef>
              <c:f>Maj!$O$4:$O$97</c:f>
              <c:numCache>
                <c:formatCode>0</c:formatCode>
                <c:ptCount val="94"/>
                <c:pt idx="0">
                  <c:v>88.666666666666657</c:v>
                </c:pt>
                <c:pt idx="3">
                  <c:v>93.333333333333329</c:v>
                </c:pt>
                <c:pt idx="6">
                  <c:v>93.333333333333329</c:v>
                </c:pt>
                <c:pt idx="9">
                  <c:v>106.66666666666666</c:v>
                </c:pt>
                <c:pt idx="12">
                  <c:v>93.333333333333329</c:v>
                </c:pt>
                <c:pt idx="15">
                  <c:v>93.333333333333329</c:v>
                </c:pt>
                <c:pt idx="18">
                  <c:v>101</c:v>
                </c:pt>
                <c:pt idx="21">
                  <c:v>93.333333333333329</c:v>
                </c:pt>
                <c:pt idx="24">
                  <c:v>93.333333333333329</c:v>
                </c:pt>
                <c:pt idx="27">
                  <c:v>91.666666666666657</c:v>
                </c:pt>
                <c:pt idx="30">
                  <c:v>93.333333333333329</c:v>
                </c:pt>
                <c:pt idx="33">
                  <c:v>96</c:v>
                </c:pt>
                <c:pt idx="36">
                  <c:v>86.333333333333329</c:v>
                </c:pt>
                <c:pt idx="39">
                  <c:v>93.333333333333329</c:v>
                </c:pt>
                <c:pt idx="42">
                  <c:v>93.333333333333329</c:v>
                </c:pt>
                <c:pt idx="45">
                  <c:v>102.66666666666666</c:v>
                </c:pt>
                <c:pt idx="48">
                  <c:v>93.333333333333329</c:v>
                </c:pt>
                <c:pt idx="51">
                  <c:v>93.333333333333329</c:v>
                </c:pt>
                <c:pt idx="54">
                  <c:v>91.666666666666657</c:v>
                </c:pt>
                <c:pt idx="57">
                  <c:v>93.333333333333329</c:v>
                </c:pt>
                <c:pt idx="60">
                  <c:v>93.333333333333329</c:v>
                </c:pt>
                <c:pt idx="63">
                  <c:v>97</c:v>
                </c:pt>
                <c:pt idx="66">
                  <c:v>93.333333333333329</c:v>
                </c:pt>
                <c:pt idx="69">
                  <c:v>93.333333333333329</c:v>
                </c:pt>
                <c:pt idx="72">
                  <c:v>93.333333333333329</c:v>
                </c:pt>
                <c:pt idx="75">
                  <c:v>93.333333333333329</c:v>
                </c:pt>
                <c:pt idx="78">
                  <c:v>93.333333333333329</c:v>
                </c:pt>
                <c:pt idx="81">
                  <c:v>94.666666666666657</c:v>
                </c:pt>
                <c:pt idx="84">
                  <c:v>93.333333333333329</c:v>
                </c:pt>
                <c:pt idx="87">
                  <c:v>93.333333333333329</c:v>
                </c:pt>
                <c:pt idx="90">
                  <c:v>103.33333333333333</c:v>
                </c:pt>
                <c:pt idx="93">
                  <c:v>94</c:v>
                </c:pt>
              </c:numCache>
            </c:numRef>
          </c:val>
        </c:ser>
        <c:ser>
          <c:idx val="1"/>
          <c:order val="2"/>
          <c:tx>
            <c:strRef>
              <c:f>Maj!$M$2</c:f>
              <c:strCache>
                <c:ptCount val="1"/>
                <c:pt idx="0">
                  <c:v>Diastolisk</c:v>
                </c:pt>
              </c:strCache>
            </c:strRef>
          </c:tx>
          <c:spPr>
            <a:ln w="28575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Maj!$Q$4:$Q$97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Maj </c:v>
                </c:pt>
              </c:strCache>
            </c:strRef>
          </c:cat>
          <c:val>
            <c:numRef>
              <c:f>Maj!$M$4:$M$97</c:f>
              <c:numCache>
                <c:formatCode>0</c:formatCode>
                <c:ptCount val="94"/>
                <c:pt idx="0">
                  <c:v>71</c:v>
                </c:pt>
                <c:pt idx="3">
                  <c:v>75</c:v>
                </c:pt>
                <c:pt idx="6">
                  <c:v>75</c:v>
                </c:pt>
                <c:pt idx="9">
                  <c:v>90</c:v>
                </c:pt>
                <c:pt idx="12">
                  <c:v>75</c:v>
                </c:pt>
                <c:pt idx="15">
                  <c:v>75</c:v>
                </c:pt>
                <c:pt idx="18">
                  <c:v>77</c:v>
                </c:pt>
                <c:pt idx="21">
                  <c:v>75</c:v>
                </c:pt>
                <c:pt idx="24">
                  <c:v>75</c:v>
                </c:pt>
                <c:pt idx="27">
                  <c:v>75</c:v>
                </c:pt>
                <c:pt idx="30">
                  <c:v>75</c:v>
                </c:pt>
                <c:pt idx="33">
                  <c:v>79</c:v>
                </c:pt>
                <c:pt idx="36">
                  <c:v>69</c:v>
                </c:pt>
                <c:pt idx="39">
                  <c:v>72</c:v>
                </c:pt>
                <c:pt idx="42">
                  <c:v>75</c:v>
                </c:pt>
                <c:pt idx="45">
                  <c:v>82</c:v>
                </c:pt>
                <c:pt idx="48">
                  <c:v>75</c:v>
                </c:pt>
                <c:pt idx="51">
                  <c:v>75</c:v>
                </c:pt>
                <c:pt idx="54">
                  <c:v>70</c:v>
                </c:pt>
                <c:pt idx="57">
                  <c:v>75</c:v>
                </c:pt>
                <c:pt idx="60">
                  <c:v>75</c:v>
                </c:pt>
                <c:pt idx="63">
                  <c:v>74</c:v>
                </c:pt>
                <c:pt idx="66">
                  <c:v>75</c:v>
                </c:pt>
                <c:pt idx="69">
                  <c:v>75</c:v>
                </c:pt>
                <c:pt idx="72">
                  <c:v>75</c:v>
                </c:pt>
                <c:pt idx="75">
                  <c:v>75</c:v>
                </c:pt>
                <c:pt idx="78">
                  <c:v>75</c:v>
                </c:pt>
                <c:pt idx="81">
                  <c:v>73</c:v>
                </c:pt>
                <c:pt idx="84">
                  <c:v>75</c:v>
                </c:pt>
                <c:pt idx="87">
                  <c:v>75</c:v>
                </c:pt>
                <c:pt idx="90">
                  <c:v>80</c:v>
                </c:pt>
                <c:pt idx="93">
                  <c:v>75</c:v>
                </c:pt>
              </c:numCache>
            </c:numRef>
          </c:val>
        </c:ser>
        <c:ser>
          <c:idx val="2"/>
          <c:order val="3"/>
          <c:tx>
            <c:strRef>
              <c:f>Maj!$N$2</c:f>
              <c:strCache>
                <c:ptCount val="1"/>
                <c:pt idx="0">
                  <c:v>Puls</c:v>
                </c:pt>
              </c:strCache>
            </c:strRef>
          </c:tx>
          <c:spPr>
            <a:ln w="28575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ctr"/>
            <c:showVal val="1"/>
          </c:dLbls>
          <c:cat>
            <c:strRef>
              <c:f>Maj!$Q$4:$Q$97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Maj </c:v>
                </c:pt>
              </c:strCache>
            </c:strRef>
          </c:cat>
          <c:val>
            <c:numRef>
              <c:f>Maj!$N$4:$N$97</c:f>
              <c:numCache>
                <c:formatCode>0</c:formatCode>
                <c:ptCount val="94"/>
                <c:pt idx="0">
                  <c:v>79</c:v>
                </c:pt>
                <c:pt idx="3">
                  <c:v>65</c:v>
                </c:pt>
                <c:pt idx="6">
                  <c:v>65</c:v>
                </c:pt>
                <c:pt idx="9">
                  <c:v>76</c:v>
                </c:pt>
                <c:pt idx="12">
                  <c:v>65</c:v>
                </c:pt>
                <c:pt idx="15">
                  <c:v>65</c:v>
                </c:pt>
                <c:pt idx="18">
                  <c:v>80</c:v>
                </c:pt>
                <c:pt idx="21">
                  <c:v>65</c:v>
                </c:pt>
                <c:pt idx="24">
                  <c:v>65</c:v>
                </c:pt>
                <c:pt idx="27">
                  <c:v>74</c:v>
                </c:pt>
                <c:pt idx="30">
                  <c:v>65</c:v>
                </c:pt>
                <c:pt idx="33">
                  <c:v>74</c:v>
                </c:pt>
                <c:pt idx="36">
                  <c:v>74</c:v>
                </c:pt>
                <c:pt idx="39">
                  <c:v>69</c:v>
                </c:pt>
                <c:pt idx="42">
                  <c:v>65</c:v>
                </c:pt>
                <c:pt idx="45">
                  <c:v>80</c:v>
                </c:pt>
                <c:pt idx="48">
                  <c:v>65</c:v>
                </c:pt>
                <c:pt idx="51">
                  <c:v>65</c:v>
                </c:pt>
                <c:pt idx="54">
                  <c:v>72</c:v>
                </c:pt>
                <c:pt idx="57">
                  <c:v>65</c:v>
                </c:pt>
                <c:pt idx="60">
                  <c:v>65</c:v>
                </c:pt>
                <c:pt idx="63">
                  <c:v>73</c:v>
                </c:pt>
                <c:pt idx="66">
                  <c:v>65</c:v>
                </c:pt>
                <c:pt idx="69">
                  <c:v>72</c:v>
                </c:pt>
                <c:pt idx="72">
                  <c:v>72</c:v>
                </c:pt>
                <c:pt idx="75">
                  <c:v>65</c:v>
                </c:pt>
                <c:pt idx="78">
                  <c:v>65</c:v>
                </c:pt>
                <c:pt idx="81">
                  <c:v>70</c:v>
                </c:pt>
                <c:pt idx="84">
                  <c:v>65</c:v>
                </c:pt>
                <c:pt idx="87">
                  <c:v>65</c:v>
                </c:pt>
                <c:pt idx="90">
                  <c:v>75</c:v>
                </c:pt>
                <c:pt idx="93">
                  <c:v>69</c:v>
                </c:pt>
              </c:numCache>
            </c:numRef>
          </c:val>
        </c:ser>
        <c:ser>
          <c:idx val="4"/>
          <c:order val="4"/>
          <c:tx>
            <c:strRef>
              <c:f>Maj!$P$2</c:f>
              <c:strCache>
                <c:ptCount val="1"/>
                <c:pt idx="0">
                  <c:v>Pulstrykket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aseline="0"/>
                </a:pPr>
                <a:endParaRPr lang="da-DK"/>
              </a:p>
            </c:txPr>
            <c:dLblPos val="b"/>
            <c:showVal val="1"/>
          </c:dLbls>
          <c:cat>
            <c:strRef>
              <c:f>Maj!$Q$4:$Q$97</c:f>
              <c:strCache>
                <c:ptCount val="94"/>
                <c:pt idx="0">
                  <c:v>1</c:v>
                </c:pt>
                <c:pt idx="3">
                  <c:v>2</c:v>
                </c:pt>
                <c:pt idx="6">
                  <c:v>3</c:v>
                </c:pt>
                <c:pt idx="9">
                  <c:v>4</c:v>
                </c:pt>
                <c:pt idx="12">
                  <c:v>5</c:v>
                </c:pt>
                <c:pt idx="15">
                  <c:v>6</c:v>
                </c:pt>
                <c:pt idx="18">
                  <c:v>7</c:v>
                </c:pt>
                <c:pt idx="21">
                  <c:v>8</c:v>
                </c:pt>
                <c:pt idx="24">
                  <c:v>9</c:v>
                </c:pt>
                <c:pt idx="27">
                  <c:v>10</c:v>
                </c:pt>
                <c:pt idx="30">
                  <c:v>11</c:v>
                </c:pt>
                <c:pt idx="33">
                  <c:v>12</c:v>
                </c:pt>
                <c:pt idx="36">
                  <c:v>13</c:v>
                </c:pt>
                <c:pt idx="39">
                  <c:v>14</c:v>
                </c:pt>
                <c:pt idx="42">
                  <c:v>15</c:v>
                </c:pt>
                <c:pt idx="45">
                  <c:v>16</c:v>
                </c:pt>
                <c:pt idx="48">
                  <c:v>17</c:v>
                </c:pt>
                <c:pt idx="51">
                  <c:v>18</c:v>
                </c:pt>
                <c:pt idx="54">
                  <c:v>19</c:v>
                </c:pt>
                <c:pt idx="57">
                  <c:v>20</c:v>
                </c:pt>
                <c:pt idx="60">
                  <c:v>21</c:v>
                </c:pt>
                <c:pt idx="63">
                  <c:v>22</c:v>
                </c:pt>
                <c:pt idx="66">
                  <c:v>23</c:v>
                </c:pt>
                <c:pt idx="69">
                  <c:v>24</c:v>
                </c:pt>
                <c:pt idx="72">
                  <c:v>25</c:v>
                </c:pt>
                <c:pt idx="75">
                  <c:v>26</c:v>
                </c:pt>
                <c:pt idx="78">
                  <c:v>27</c:v>
                </c:pt>
                <c:pt idx="81">
                  <c:v>28</c:v>
                </c:pt>
                <c:pt idx="84">
                  <c:v>29</c:v>
                </c:pt>
                <c:pt idx="87">
                  <c:v>30</c:v>
                </c:pt>
                <c:pt idx="90">
                  <c:v>31</c:v>
                </c:pt>
                <c:pt idx="93">
                  <c:v>Maj </c:v>
                </c:pt>
              </c:strCache>
            </c:strRef>
          </c:cat>
          <c:val>
            <c:numRef>
              <c:f>Maj!$P$4:$P$97</c:f>
              <c:numCache>
                <c:formatCode>0</c:formatCode>
                <c:ptCount val="94"/>
                <c:pt idx="0">
                  <c:v>53</c:v>
                </c:pt>
                <c:pt idx="3">
                  <c:v>55</c:v>
                </c:pt>
                <c:pt idx="6">
                  <c:v>55</c:v>
                </c:pt>
                <c:pt idx="9">
                  <c:v>50</c:v>
                </c:pt>
                <c:pt idx="12">
                  <c:v>55</c:v>
                </c:pt>
                <c:pt idx="15">
                  <c:v>55</c:v>
                </c:pt>
                <c:pt idx="18">
                  <c:v>72</c:v>
                </c:pt>
                <c:pt idx="21">
                  <c:v>55</c:v>
                </c:pt>
                <c:pt idx="24">
                  <c:v>55</c:v>
                </c:pt>
                <c:pt idx="27">
                  <c:v>50</c:v>
                </c:pt>
                <c:pt idx="30">
                  <c:v>55</c:v>
                </c:pt>
                <c:pt idx="33">
                  <c:v>51</c:v>
                </c:pt>
                <c:pt idx="36">
                  <c:v>52</c:v>
                </c:pt>
                <c:pt idx="39">
                  <c:v>64</c:v>
                </c:pt>
                <c:pt idx="42">
                  <c:v>55</c:v>
                </c:pt>
                <c:pt idx="45">
                  <c:v>62</c:v>
                </c:pt>
                <c:pt idx="48">
                  <c:v>55</c:v>
                </c:pt>
                <c:pt idx="51">
                  <c:v>55</c:v>
                </c:pt>
                <c:pt idx="54">
                  <c:v>65</c:v>
                </c:pt>
                <c:pt idx="57">
                  <c:v>55</c:v>
                </c:pt>
                <c:pt idx="60">
                  <c:v>55</c:v>
                </c:pt>
                <c:pt idx="63">
                  <c:v>69</c:v>
                </c:pt>
                <c:pt idx="66">
                  <c:v>55</c:v>
                </c:pt>
                <c:pt idx="69">
                  <c:v>55</c:v>
                </c:pt>
                <c:pt idx="72">
                  <c:v>55</c:v>
                </c:pt>
                <c:pt idx="75">
                  <c:v>55</c:v>
                </c:pt>
                <c:pt idx="78">
                  <c:v>55</c:v>
                </c:pt>
                <c:pt idx="81">
                  <c:v>65</c:v>
                </c:pt>
                <c:pt idx="84">
                  <c:v>55</c:v>
                </c:pt>
                <c:pt idx="87">
                  <c:v>55</c:v>
                </c:pt>
                <c:pt idx="90">
                  <c:v>70</c:v>
                </c:pt>
                <c:pt idx="93">
                  <c:v>57</c:v>
                </c:pt>
              </c:numCache>
            </c:numRef>
          </c:val>
        </c:ser>
        <c:dLbls>
          <c:showVal val="1"/>
        </c:dLbls>
        <c:marker val="1"/>
        <c:axId val="139565696"/>
        <c:axId val="139576064"/>
      </c:lineChart>
      <c:catAx>
        <c:axId val="139565696"/>
        <c:scaling>
          <c:orientation val="minMax"/>
        </c:scaling>
        <c:axPos val="b"/>
        <c:title>
          <c:tx>
            <c:strRef>
              <c:f>Maj!$AE$3</c:f>
              <c:strCache>
                <c:ptCount val="1"/>
                <c:pt idx="0">
                  <c:v>Daglig gennemsnit af 3 målinger hver morgen før morgenmad</c:v>
                </c:pt>
              </c:strCache>
            </c:strRef>
          </c:tx>
          <c:layout>
            <c:manualLayout>
              <c:xMode val="edge"/>
              <c:yMode val="edge"/>
              <c:x val="0.29059407251296032"/>
              <c:y val="0.924248246954205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576064"/>
        <c:crosses val="autoZero"/>
        <c:auto val="1"/>
        <c:lblAlgn val="ctr"/>
        <c:lblOffset val="100"/>
        <c:tickLblSkip val="1"/>
        <c:tickMarkSkip val="1"/>
      </c:catAx>
      <c:valAx>
        <c:axId val="13957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Maj!$AE$4</c:f>
              <c:strCache>
                <c:ptCount val="1"/>
                <c:pt idx="0">
                  <c:v>Blodtryk i mmHg &amp; Puls</c:v>
                </c:pt>
              </c:strCache>
            </c:strRef>
          </c:tx>
          <c:layout>
            <c:manualLayout>
              <c:xMode val="edge"/>
              <c:yMode val="edge"/>
              <c:x val="1.6047346926783404E-2"/>
              <c:y val="0.3627168092753118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75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565696"/>
        <c:crosses val="autoZero"/>
        <c:crossBetween val="between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gradFill rotWithShape="0">
      <a:gsLst>
        <a:gs pos="0">
          <a:srgbClr val="00FFFF">
            <a:gamma/>
            <a:shade val="46275"/>
            <a:invGamma/>
          </a:srgbClr>
        </a:gs>
        <a:gs pos="100000">
          <a:srgbClr val="00FFFF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6</xdr:row>
      <xdr:rowOff>30480</xdr:rowOff>
    </xdr:from>
    <xdr:to>
      <xdr:col>35</xdr:col>
      <xdr:colOff>28575</xdr:colOff>
      <xdr:row>35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91440</xdr:colOff>
      <xdr:row>6</xdr:row>
      <xdr:rowOff>53340</xdr:rowOff>
    </xdr:from>
    <xdr:to>
      <xdr:col>35</xdr:col>
      <xdr:colOff>19050</xdr:colOff>
      <xdr:row>35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68580</xdr:colOff>
      <xdr:row>6</xdr:row>
      <xdr:rowOff>38100</xdr:rowOff>
    </xdr:from>
    <xdr:to>
      <xdr:col>35</xdr:col>
      <xdr:colOff>19050</xdr:colOff>
      <xdr:row>35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60960</xdr:colOff>
      <xdr:row>45</xdr:row>
      <xdr:rowOff>15240</xdr:rowOff>
    </xdr:from>
    <xdr:to>
      <xdr:col>34</xdr:col>
      <xdr:colOff>297180</xdr:colOff>
      <xdr:row>76</xdr:row>
      <xdr:rowOff>22860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83820</xdr:colOff>
      <xdr:row>6</xdr:row>
      <xdr:rowOff>53340</xdr:rowOff>
    </xdr:from>
    <xdr:to>
      <xdr:col>34</xdr:col>
      <xdr:colOff>320040</xdr:colOff>
      <xdr:row>35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45</xdr:row>
      <xdr:rowOff>57150</xdr:rowOff>
    </xdr:from>
    <xdr:to>
      <xdr:col>34</xdr:col>
      <xdr:colOff>190500</xdr:colOff>
      <xdr:row>76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68580</xdr:rowOff>
    </xdr:from>
    <xdr:to>
      <xdr:col>20</xdr:col>
      <xdr:colOff>114300</xdr:colOff>
      <xdr:row>32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144780</xdr:colOff>
      <xdr:row>34</xdr:row>
      <xdr:rowOff>7620</xdr:rowOff>
    </xdr:from>
    <xdr:to>
      <xdr:col>20</xdr:col>
      <xdr:colOff>121920</xdr:colOff>
      <xdr:row>65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83820</xdr:colOff>
      <xdr:row>6</xdr:row>
      <xdr:rowOff>30480</xdr:rowOff>
    </xdr:from>
    <xdr:to>
      <xdr:col>35</xdr:col>
      <xdr:colOff>0</xdr:colOff>
      <xdr:row>35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93345</xdr:colOff>
      <xdr:row>6</xdr:row>
      <xdr:rowOff>66675</xdr:rowOff>
    </xdr:from>
    <xdr:to>
      <xdr:col>34</xdr:col>
      <xdr:colOff>581025</xdr:colOff>
      <xdr:row>35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68579</xdr:colOff>
      <xdr:row>6</xdr:row>
      <xdr:rowOff>38100</xdr:rowOff>
    </xdr:from>
    <xdr:to>
      <xdr:col>35</xdr:col>
      <xdr:colOff>9524</xdr:colOff>
      <xdr:row>35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6</xdr:row>
      <xdr:rowOff>38100</xdr:rowOff>
    </xdr:from>
    <xdr:to>
      <xdr:col>35</xdr:col>
      <xdr:colOff>19050</xdr:colOff>
      <xdr:row>35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99060</xdr:colOff>
      <xdr:row>6</xdr:row>
      <xdr:rowOff>60960</xdr:rowOff>
    </xdr:from>
    <xdr:to>
      <xdr:col>35</xdr:col>
      <xdr:colOff>0</xdr:colOff>
      <xdr:row>35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83820</xdr:colOff>
      <xdr:row>6</xdr:row>
      <xdr:rowOff>38100</xdr:rowOff>
    </xdr:from>
    <xdr:to>
      <xdr:col>35</xdr:col>
      <xdr:colOff>0</xdr:colOff>
      <xdr:row>35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83820</xdr:colOff>
      <xdr:row>6</xdr:row>
      <xdr:rowOff>22860</xdr:rowOff>
    </xdr:from>
    <xdr:to>
      <xdr:col>35</xdr:col>
      <xdr:colOff>28575</xdr:colOff>
      <xdr:row>35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6</xdr:row>
      <xdr:rowOff>30480</xdr:rowOff>
    </xdr:from>
    <xdr:to>
      <xdr:col>35</xdr:col>
      <xdr:colOff>19050</xdr:colOff>
      <xdr:row>35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34</xdr:col>
      <xdr:colOff>236220</xdr:colOff>
      <xdr:row>77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walter-lystfisker.dk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alter-lystfisker.dk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walter-lystfisker.dk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alter-lystfisker.d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alter-lystfisker.d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alter-lystfisker.dk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alter-lystfisker.dk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alter-lystfisker.dk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alter-lystfisker.dk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01"/>
  <sheetViews>
    <sheetView tabSelected="1" zoomScaleNormal="100"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16384" width="8.85546875" style="4"/>
  </cols>
  <sheetData>
    <row r="1" spans="1:61" ht="28.9" customHeight="1" thickBot="1">
      <c r="A1" s="291" t="s">
        <v>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">
        <v>51</v>
      </c>
      <c r="M1" s="272"/>
      <c r="N1" s="272"/>
      <c r="O1" s="272"/>
      <c r="P1" s="272"/>
      <c r="Q1" s="215" t="s">
        <v>18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3" t="str">
        <f>CONCATENATE(Q98,B2)</f>
        <v>Avg 2019</v>
      </c>
      <c r="AE1" s="68" t="s">
        <v>49</v>
      </c>
    </row>
    <row r="2" spans="1:61" ht="15.6" customHeight="1">
      <c r="A2" s="286" t="s">
        <v>64</v>
      </c>
      <c r="B2" s="288">
        <v>2019</v>
      </c>
      <c r="C2" s="294" t="str">
        <f>+Q103</f>
        <v xml:space="preserve">Dit blodtryk er i Jan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">
        <v>0</v>
      </c>
      <c r="M2" s="225" t="s">
        <v>1</v>
      </c>
      <c r="N2" s="225" t="s">
        <v>2</v>
      </c>
      <c r="O2" s="225" t="s">
        <v>16</v>
      </c>
      <c r="P2" s="225" t="s">
        <v>31</v>
      </c>
      <c r="Q2" s="214" t="s">
        <v>17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AVERAGE(R2:AC2)</f>
        <v>132</v>
      </c>
      <c r="AE2" s="82" t="str">
        <f>CONCATENATE(AE1,A2,B2)</f>
        <v>Blodtryksmålinger på venstre overarm i niveau med hjertet Jan 2019</v>
      </c>
    </row>
    <row r="3" spans="1:61" ht="13.5" thickBot="1">
      <c r="A3" s="287"/>
      <c r="B3" s="289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46">
        <v>136</v>
      </c>
      <c r="M3" s="247">
        <v>74</v>
      </c>
      <c r="N3" s="247">
        <v>71</v>
      </c>
      <c r="O3" s="248">
        <f>+(2/3*M3)+(1/3*L3)</f>
        <v>94.666666666666657</v>
      </c>
      <c r="P3" s="248">
        <f>+L3-M3</f>
        <v>62</v>
      </c>
      <c r="Q3" s="249" t="str">
        <f>CONCATENATE(Q98,Q99,Q100)</f>
        <v>Avg Dec 2018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AVERAGE(R3:AC3)</f>
        <v>74.916666666666671</v>
      </c>
      <c r="AE3" s="79" t="s">
        <v>52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80">
        <v>1</v>
      </c>
      <c r="B4" s="161" t="s">
        <v>0</v>
      </c>
      <c r="C4" s="217">
        <v>149</v>
      </c>
      <c r="D4" s="217"/>
      <c r="E4" s="217"/>
      <c r="F4" s="162"/>
      <c r="G4" s="162"/>
      <c r="H4" s="162"/>
      <c r="I4" s="281">
        <f t="shared" ref="I4:I9" si="0">INT(AVERAGE(C4:H4))</f>
        <v>149</v>
      </c>
      <c r="J4" s="281"/>
      <c r="K4" s="163" t="str">
        <f>IF(I4&gt;=$L$100,"Over","Under")</f>
        <v>Over</v>
      </c>
      <c r="L4" s="10">
        <f>+I4</f>
        <v>149</v>
      </c>
      <c r="M4" s="11">
        <f>+I5</f>
        <v>75</v>
      </c>
      <c r="N4" s="12">
        <f>+I6</f>
        <v>70</v>
      </c>
      <c r="O4" s="134">
        <f>+(2/3*M4)+(1/3*L4)</f>
        <v>99.666666666666657</v>
      </c>
      <c r="P4" s="135">
        <f>+L4-M4</f>
        <v>74</v>
      </c>
      <c r="Q4" s="297">
        <v>1</v>
      </c>
      <c r="R4" s="62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AVERAGE(R4:AC4)</f>
        <v>69.416666666666671</v>
      </c>
      <c r="AE4" s="78" t="s">
        <v>54</v>
      </c>
      <c r="AF4" s="15"/>
      <c r="AG4" s="15"/>
      <c r="AH4" s="78" t="s">
        <v>77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>
      <c r="A5" s="267"/>
      <c r="B5" s="131" t="s">
        <v>1</v>
      </c>
      <c r="C5" s="218">
        <v>75</v>
      </c>
      <c r="D5" s="218"/>
      <c r="E5" s="218"/>
      <c r="F5" s="29"/>
      <c r="G5" s="29"/>
      <c r="H5" s="29"/>
      <c r="I5" s="282">
        <f t="shared" si="0"/>
        <v>75</v>
      </c>
      <c r="J5" s="282"/>
      <c r="K5" s="88" t="str">
        <f>IF(I5&gt;=$M$100,"Over","Under")</f>
        <v>Under</v>
      </c>
      <c r="L5" s="146"/>
      <c r="M5" s="147"/>
      <c r="N5" s="147"/>
      <c r="O5" s="147"/>
      <c r="P5" s="147"/>
      <c r="Q5" s="297"/>
      <c r="R5" s="121">
        <f>+Januar!O97</f>
        <v>94</v>
      </c>
      <c r="S5" s="16">
        <f>+Februar!O97</f>
        <v>92</v>
      </c>
      <c r="T5" s="16">
        <f>+Marts!O97</f>
        <v>92</v>
      </c>
      <c r="U5" s="16">
        <f>+April!O97</f>
        <v>93</v>
      </c>
      <c r="V5" s="16">
        <f>+Maj!O97</f>
        <v>94</v>
      </c>
      <c r="W5" s="16">
        <f>+Juni!O97</f>
        <v>94</v>
      </c>
      <c r="X5" s="16">
        <f>+Juli!O97</f>
        <v>94</v>
      </c>
      <c r="Y5" s="16">
        <f>+August!O97</f>
        <v>94</v>
      </c>
      <c r="Z5" s="16">
        <f>+September!O97</f>
        <v>95</v>
      </c>
      <c r="AA5" s="16">
        <f>+Oktober!O97</f>
        <v>95</v>
      </c>
      <c r="AB5" s="16">
        <f>+November!O97</f>
        <v>93</v>
      </c>
      <c r="AC5" s="55">
        <f>+December!O97</f>
        <v>97</v>
      </c>
      <c r="AD5" s="66">
        <f>AVERAGE(R5:AC5)</f>
        <v>93.916666666666671</v>
      </c>
      <c r="AE5" s="82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219">
        <v>70</v>
      </c>
      <c r="D6" s="219"/>
      <c r="E6" s="219"/>
      <c r="F6" s="30"/>
      <c r="G6" s="30"/>
      <c r="H6" s="30"/>
      <c r="I6" s="283">
        <f t="shared" si="0"/>
        <v>70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64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AVERAGE(R6:AC6)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149</v>
      </c>
      <c r="D7" s="28"/>
      <c r="E7" s="28"/>
      <c r="F7" s="28"/>
      <c r="G7" s="28"/>
      <c r="H7" s="28"/>
      <c r="I7" s="269">
        <f t="shared" si="0"/>
        <v>149</v>
      </c>
      <c r="J7" s="269"/>
      <c r="K7" s="144" t="str">
        <f>IF(I7&gt;=$L$100,"Over","Under")</f>
        <v>Over</v>
      </c>
      <c r="L7" s="209">
        <f>+I7</f>
        <v>149</v>
      </c>
      <c r="M7" s="210">
        <f>+I8</f>
        <v>75</v>
      </c>
      <c r="N7" s="210">
        <f>+I9</f>
        <v>70</v>
      </c>
      <c r="O7" s="211">
        <f>+(2/3*M7)+(1/3*L7)</f>
        <v>99.666666666666657</v>
      </c>
      <c r="P7" s="210">
        <f>+L7-M7</f>
        <v>74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88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70</v>
      </c>
      <c r="D9" s="27"/>
      <c r="E9" s="27"/>
      <c r="F9" s="27"/>
      <c r="G9" s="27"/>
      <c r="H9" s="27"/>
      <c r="I9" s="285">
        <f t="shared" si="0"/>
        <v>70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173">
        <v>133</v>
      </c>
      <c r="D10" s="28"/>
      <c r="E10" s="28"/>
      <c r="F10" s="28"/>
      <c r="G10" s="28"/>
      <c r="H10" s="28"/>
      <c r="I10" s="269">
        <f t="shared" ref="I10:I15" si="1">INT(AVERAGE(C10:H10))</f>
        <v>133</v>
      </c>
      <c r="J10" s="269"/>
      <c r="K10" s="144" t="str">
        <f>IF(I10&gt;=$L$100,"Over","Under")</f>
        <v>Under</v>
      </c>
      <c r="L10" s="209">
        <f>+I10</f>
        <v>133</v>
      </c>
      <c r="M10" s="210">
        <f>+I11</f>
        <v>76</v>
      </c>
      <c r="N10" s="210">
        <f>+I12</f>
        <v>73</v>
      </c>
      <c r="O10" s="211">
        <f>+(2/3*M10)+(1/3*L10)</f>
        <v>95</v>
      </c>
      <c r="P10" s="210">
        <f>+L10-M10</f>
        <v>57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174">
        <v>76</v>
      </c>
      <c r="D11" s="26"/>
      <c r="E11" s="26"/>
      <c r="F11" s="26"/>
      <c r="G11" s="26"/>
      <c r="H11" s="26"/>
      <c r="I11" s="284">
        <f t="shared" si="1"/>
        <v>76</v>
      </c>
      <c r="J11" s="284"/>
      <c r="K11" s="88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175">
        <v>73</v>
      </c>
      <c r="D12" s="27"/>
      <c r="E12" s="27"/>
      <c r="F12" s="27"/>
      <c r="G12" s="27"/>
      <c r="H12" s="27"/>
      <c r="I12" s="285">
        <f t="shared" si="1"/>
        <v>73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173">
        <v>142</v>
      </c>
      <c r="D13" s="28"/>
      <c r="E13" s="28"/>
      <c r="F13" s="28"/>
      <c r="G13" s="28"/>
      <c r="H13" s="28"/>
      <c r="I13" s="269">
        <f t="shared" si="1"/>
        <v>142</v>
      </c>
      <c r="J13" s="269"/>
      <c r="K13" s="144" t="str">
        <f>IF(I13&gt;=$L$100,"Over","Under")</f>
        <v>Over</v>
      </c>
      <c r="L13" s="209">
        <f>+I13</f>
        <v>142</v>
      </c>
      <c r="M13" s="210">
        <f>+I14</f>
        <v>82</v>
      </c>
      <c r="N13" s="210">
        <f>+I15</f>
        <v>79</v>
      </c>
      <c r="O13" s="211">
        <f>+(2/3*M13)+(1/3*L13)</f>
        <v>102</v>
      </c>
      <c r="P13" s="210">
        <f>+L13-M13</f>
        <v>60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174">
        <v>82</v>
      </c>
      <c r="D14" s="26"/>
      <c r="E14" s="26"/>
      <c r="F14" s="26"/>
      <c r="G14" s="26"/>
      <c r="H14" s="26"/>
      <c r="I14" s="284">
        <f t="shared" si="1"/>
        <v>82</v>
      </c>
      <c r="J14" s="284"/>
      <c r="K14" s="88" t="str">
        <f>IF(I14&gt;=$M$100,"Over","Under")</f>
        <v>Over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175">
        <v>79</v>
      </c>
      <c r="D15" s="27"/>
      <c r="E15" s="27"/>
      <c r="F15" s="27"/>
      <c r="G15" s="27"/>
      <c r="H15" s="27"/>
      <c r="I15" s="285">
        <f t="shared" si="1"/>
        <v>79</v>
      </c>
      <c r="J15" s="285"/>
      <c r="K15" s="145" t="str">
        <f>IF(I15&gt;=$N$100,"Over","Under")</f>
        <v>Over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173">
        <v>132</v>
      </c>
      <c r="D16" s="173"/>
      <c r="E16" s="173"/>
      <c r="F16" s="28"/>
      <c r="G16" s="28"/>
      <c r="H16" s="28"/>
      <c r="I16" s="269">
        <f t="shared" ref="I16:I30" si="2">INT(AVERAGE(C16:H16))</f>
        <v>132</v>
      </c>
      <c r="J16" s="269"/>
      <c r="K16" s="144" t="str">
        <f>IF(I16&gt;=$L$100,"Over","Under")</f>
        <v>Under</v>
      </c>
      <c r="L16" s="209">
        <f>+I16</f>
        <v>132</v>
      </c>
      <c r="M16" s="210">
        <f>+I17</f>
        <v>73</v>
      </c>
      <c r="N16" s="210">
        <f>+I18</f>
        <v>68</v>
      </c>
      <c r="O16" s="211">
        <f>+(2/3*M16)+(1/3*L16)</f>
        <v>92.666666666666657</v>
      </c>
      <c r="P16" s="210">
        <f>+L16-M16</f>
        <v>59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174">
        <v>73</v>
      </c>
      <c r="D17" s="174"/>
      <c r="E17" s="174"/>
      <c r="F17" s="26"/>
      <c r="G17" s="26"/>
      <c r="H17" s="26"/>
      <c r="I17" s="284">
        <f t="shared" si="2"/>
        <v>73</v>
      </c>
      <c r="J17" s="284"/>
      <c r="K17" s="88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175">
        <v>68</v>
      </c>
      <c r="D18" s="175"/>
      <c r="E18" s="175"/>
      <c r="F18" s="27"/>
      <c r="G18" s="27"/>
      <c r="H18" s="27"/>
      <c r="I18" s="285">
        <f t="shared" si="2"/>
        <v>68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173">
        <v>137</v>
      </c>
      <c r="D19" s="28"/>
      <c r="E19" s="28"/>
      <c r="F19" s="28"/>
      <c r="G19" s="28"/>
      <c r="H19" s="28"/>
      <c r="I19" s="269">
        <f t="shared" si="2"/>
        <v>137</v>
      </c>
      <c r="J19" s="269"/>
      <c r="K19" s="144" t="str">
        <f>IF(I19&gt;=$L$100,"Over","Under")</f>
        <v>Under</v>
      </c>
      <c r="L19" s="209">
        <f>+I19</f>
        <v>137</v>
      </c>
      <c r="M19" s="210">
        <f>+I20</f>
        <v>71</v>
      </c>
      <c r="N19" s="210">
        <f>+I21</f>
        <v>67</v>
      </c>
      <c r="O19" s="211">
        <f>+(2/3*M19)+(1/3*L19)</f>
        <v>93</v>
      </c>
      <c r="P19" s="210">
        <f>+L19-M19</f>
        <v>66</v>
      </c>
      <c r="Q19" s="296">
        <v>6</v>
      </c>
      <c r="T19" s="19"/>
    </row>
    <row r="20" spans="1:47">
      <c r="A20" s="267"/>
      <c r="B20" s="132" t="s">
        <v>1</v>
      </c>
      <c r="C20" s="174">
        <v>71</v>
      </c>
      <c r="D20" s="26"/>
      <c r="E20" s="26"/>
      <c r="F20" s="26"/>
      <c r="G20" s="26"/>
      <c r="H20" s="26"/>
      <c r="I20" s="284">
        <f t="shared" si="2"/>
        <v>71</v>
      </c>
      <c r="J20" s="284"/>
      <c r="K20" s="88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175">
        <v>67</v>
      </c>
      <c r="D21" s="27"/>
      <c r="E21" s="27"/>
      <c r="F21" s="27"/>
      <c r="G21" s="27"/>
      <c r="H21" s="27"/>
      <c r="I21" s="285">
        <f t="shared" si="2"/>
        <v>67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173">
        <v>132</v>
      </c>
      <c r="D22" s="173"/>
      <c r="E22" s="173"/>
      <c r="F22" s="28"/>
      <c r="G22" s="28"/>
      <c r="H22" s="28"/>
      <c r="I22" s="269">
        <f t="shared" si="2"/>
        <v>132</v>
      </c>
      <c r="J22" s="269"/>
      <c r="K22" s="144" t="str">
        <f>IF(I22&gt;=$L$100,"Over","Under")</f>
        <v>Under</v>
      </c>
      <c r="L22" s="209">
        <f>+I22</f>
        <v>132</v>
      </c>
      <c r="M22" s="210">
        <f>+I23</f>
        <v>73</v>
      </c>
      <c r="N22" s="210">
        <f>+I24</f>
        <v>68</v>
      </c>
      <c r="O22" s="211">
        <f>+(2/3*M22)+(1/3*L22)</f>
        <v>92.666666666666657</v>
      </c>
      <c r="P22" s="210">
        <f>+L22-M22</f>
        <v>59</v>
      </c>
      <c r="Q22" s="296">
        <v>7</v>
      </c>
    </row>
    <row r="23" spans="1:47">
      <c r="A23" s="267"/>
      <c r="B23" s="132" t="s">
        <v>1</v>
      </c>
      <c r="C23" s="174">
        <v>73</v>
      </c>
      <c r="D23" s="174"/>
      <c r="E23" s="174"/>
      <c r="F23" s="26"/>
      <c r="G23" s="26"/>
      <c r="H23" s="26"/>
      <c r="I23" s="284">
        <f t="shared" si="2"/>
        <v>73</v>
      </c>
      <c r="J23" s="284"/>
      <c r="K23" s="88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175">
        <v>68</v>
      </c>
      <c r="D24" s="175"/>
      <c r="E24" s="175"/>
      <c r="F24" s="27"/>
      <c r="G24" s="27"/>
      <c r="H24" s="27"/>
      <c r="I24" s="285">
        <f t="shared" si="2"/>
        <v>68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173">
        <v>139</v>
      </c>
      <c r="D25" s="173"/>
      <c r="E25" s="173"/>
      <c r="F25" s="28"/>
      <c r="G25" s="28"/>
      <c r="H25" s="28"/>
      <c r="I25" s="269">
        <f t="shared" si="2"/>
        <v>139</v>
      </c>
      <c r="J25" s="269"/>
      <c r="K25" s="144" t="str">
        <f>IF(I25&gt;=$L$100,"Over","Under")</f>
        <v>Under</v>
      </c>
      <c r="L25" s="209">
        <f>+I25</f>
        <v>139</v>
      </c>
      <c r="M25" s="210">
        <f>+I26</f>
        <v>82</v>
      </c>
      <c r="N25" s="210">
        <f>+I27</f>
        <v>82</v>
      </c>
      <c r="O25" s="211">
        <f>+(2/3*M25)+(1/3*L25)</f>
        <v>101</v>
      </c>
      <c r="P25" s="210">
        <f>+L25-M25</f>
        <v>57</v>
      </c>
      <c r="Q25" s="296">
        <v>8</v>
      </c>
    </row>
    <row r="26" spans="1:47">
      <c r="A26" s="267"/>
      <c r="B26" s="132" t="s">
        <v>1</v>
      </c>
      <c r="C26" s="174">
        <v>82</v>
      </c>
      <c r="D26" s="174"/>
      <c r="E26" s="174"/>
      <c r="F26" s="26"/>
      <c r="G26" s="26"/>
      <c r="H26" s="26"/>
      <c r="I26" s="284">
        <f t="shared" si="2"/>
        <v>82</v>
      </c>
      <c r="J26" s="284"/>
      <c r="K26" s="88" t="str">
        <f>IF(I26&gt;=$M$100,"Over","Under")</f>
        <v>Over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175">
        <v>82</v>
      </c>
      <c r="D27" s="175"/>
      <c r="E27" s="175"/>
      <c r="F27" s="27"/>
      <c r="G27" s="27"/>
      <c r="H27" s="27"/>
      <c r="I27" s="285">
        <f t="shared" si="2"/>
        <v>82</v>
      </c>
      <c r="J27" s="285"/>
      <c r="K27" s="145" t="str">
        <f>IF(I27&gt;=$N$100,"Over","Under")</f>
        <v>Over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173">
        <v>123</v>
      </c>
      <c r="D28" s="173"/>
      <c r="E28" s="173"/>
      <c r="F28" s="28"/>
      <c r="G28" s="28"/>
      <c r="H28" s="28"/>
      <c r="I28" s="269">
        <f t="shared" si="2"/>
        <v>123</v>
      </c>
      <c r="J28" s="269"/>
      <c r="K28" s="144" t="str">
        <f>IF(I28&gt;=$L$100,"Over","Under")</f>
        <v>Under</v>
      </c>
      <c r="L28" s="209">
        <f>+I28</f>
        <v>123</v>
      </c>
      <c r="M28" s="210">
        <f>+I29</f>
        <v>71</v>
      </c>
      <c r="N28" s="210">
        <f>+I30</f>
        <v>76</v>
      </c>
      <c r="O28" s="211">
        <f>+(2/3*M28)+(1/3*L28)</f>
        <v>88.333333333333329</v>
      </c>
      <c r="P28" s="210">
        <f>+L28-M28</f>
        <v>52</v>
      </c>
      <c r="Q28" s="296">
        <v>9</v>
      </c>
    </row>
    <row r="29" spans="1:47">
      <c r="A29" s="267"/>
      <c r="B29" s="132" t="s">
        <v>1</v>
      </c>
      <c r="C29" s="174">
        <v>71</v>
      </c>
      <c r="D29" s="174"/>
      <c r="E29" s="174"/>
      <c r="F29" s="26"/>
      <c r="G29" s="26"/>
      <c r="H29" s="26"/>
      <c r="I29" s="284">
        <f t="shared" si="2"/>
        <v>71</v>
      </c>
      <c r="J29" s="284"/>
      <c r="K29" s="88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175">
        <v>76</v>
      </c>
      <c r="D30" s="175"/>
      <c r="E30" s="175"/>
      <c r="F30" s="27"/>
      <c r="G30" s="27"/>
      <c r="H30" s="27"/>
      <c r="I30" s="285">
        <f t="shared" si="2"/>
        <v>76</v>
      </c>
      <c r="J30" s="285"/>
      <c r="K30" s="145" t="str">
        <f>IF(I30&gt;=$N$100,"Over","Under")</f>
        <v>Over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173">
        <v>126</v>
      </c>
      <c r="D31" s="173"/>
      <c r="E31" s="173"/>
      <c r="F31" s="28"/>
      <c r="G31" s="28"/>
      <c r="H31" s="28"/>
      <c r="I31" s="269">
        <f t="shared" ref="I31:I36" si="3">INT(AVERAGE(C31:H31))</f>
        <v>126</v>
      </c>
      <c r="J31" s="269"/>
      <c r="K31" s="144" t="str">
        <f>IF(I31&gt;=$L$100,"Over","Under")</f>
        <v>Under</v>
      </c>
      <c r="L31" s="209">
        <f>+I31</f>
        <v>126</v>
      </c>
      <c r="M31" s="210">
        <f>+I32</f>
        <v>68</v>
      </c>
      <c r="N31" s="210">
        <f>+I33</f>
        <v>70</v>
      </c>
      <c r="O31" s="211">
        <f>+(2/3*M31)+(1/3*L31)</f>
        <v>87.333333333333329</v>
      </c>
      <c r="P31" s="210">
        <f>+L31-M31</f>
        <v>58</v>
      </c>
      <c r="Q31" s="296">
        <v>10</v>
      </c>
    </row>
    <row r="32" spans="1:47">
      <c r="A32" s="267"/>
      <c r="B32" s="132" t="s">
        <v>1</v>
      </c>
      <c r="C32" s="174">
        <v>68</v>
      </c>
      <c r="D32" s="174"/>
      <c r="E32" s="174"/>
      <c r="F32" s="26"/>
      <c r="G32" s="26"/>
      <c r="H32" s="26"/>
      <c r="I32" s="284">
        <f t="shared" si="3"/>
        <v>68</v>
      </c>
      <c r="J32" s="284"/>
      <c r="K32" s="88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7" ht="13.5" thickBot="1">
      <c r="A33" s="268"/>
      <c r="B33" s="138" t="s">
        <v>2</v>
      </c>
      <c r="C33" s="175">
        <v>70</v>
      </c>
      <c r="D33" s="175"/>
      <c r="E33" s="175"/>
      <c r="F33" s="27"/>
      <c r="G33" s="27"/>
      <c r="H33" s="27"/>
      <c r="I33" s="285">
        <f t="shared" si="3"/>
        <v>70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7">
      <c r="A34" s="266">
        <v>11</v>
      </c>
      <c r="B34" s="137" t="s">
        <v>0</v>
      </c>
      <c r="C34" s="173">
        <v>132</v>
      </c>
      <c r="D34" s="173"/>
      <c r="E34" s="173"/>
      <c r="F34" s="28"/>
      <c r="G34" s="28"/>
      <c r="H34" s="28"/>
      <c r="I34" s="269">
        <f t="shared" si="3"/>
        <v>132</v>
      </c>
      <c r="J34" s="269"/>
      <c r="K34" s="144" t="str">
        <f>IF(I34&gt;=$L$100,"Over","Under")</f>
        <v>Under</v>
      </c>
      <c r="L34" s="209">
        <f>+I34</f>
        <v>132</v>
      </c>
      <c r="M34" s="210">
        <f>+I35</f>
        <v>73</v>
      </c>
      <c r="N34" s="210">
        <f>+I36</f>
        <v>68</v>
      </c>
      <c r="O34" s="211">
        <f>+(2/3*M34)+(1/3*L34)</f>
        <v>92.666666666666657</v>
      </c>
      <c r="P34" s="210">
        <f>+L34-M34</f>
        <v>59</v>
      </c>
      <c r="Q34" s="296">
        <v>11</v>
      </c>
    </row>
    <row r="35" spans="1:37">
      <c r="A35" s="267"/>
      <c r="B35" s="132" t="s">
        <v>1</v>
      </c>
      <c r="C35" s="174">
        <v>73</v>
      </c>
      <c r="D35" s="174"/>
      <c r="E35" s="174"/>
      <c r="F35" s="26"/>
      <c r="G35" s="26"/>
      <c r="H35" s="26"/>
      <c r="I35" s="284">
        <f t="shared" si="3"/>
        <v>73</v>
      </c>
      <c r="J35" s="284"/>
      <c r="K35" s="88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7" ht="13.5" thickBot="1">
      <c r="A36" s="268"/>
      <c r="B36" s="138" t="s">
        <v>2</v>
      </c>
      <c r="C36" s="175">
        <v>68</v>
      </c>
      <c r="D36" s="175"/>
      <c r="E36" s="175"/>
      <c r="F36" s="27"/>
      <c r="G36" s="27"/>
      <c r="H36" s="27"/>
      <c r="I36" s="285">
        <f t="shared" si="3"/>
        <v>68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  <c r="AD36" s="19"/>
      <c r="AE36" s="19"/>
      <c r="AF36" s="19"/>
      <c r="AG36" s="19"/>
      <c r="AH36" s="19"/>
      <c r="AI36" s="19"/>
      <c r="AJ36" s="19"/>
      <c r="AK36" s="19"/>
    </row>
    <row r="37" spans="1:37" ht="13.5" thickBot="1">
      <c r="A37" s="266">
        <v>12</v>
      </c>
      <c r="B37" s="137" t="s">
        <v>0</v>
      </c>
      <c r="C37" s="173">
        <v>145</v>
      </c>
      <c r="D37" s="173"/>
      <c r="E37" s="173"/>
      <c r="F37" s="28"/>
      <c r="G37" s="28"/>
      <c r="H37" s="28"/>
      <c r="I37" s="269">
        <f t="shared" ref="I37:I96" si="4">INT(AVERAGE(C37:H37))</f>
        <v>145</v>
      </c>
      <c r="J37" s="269"/>
      <c r="K37" s="144" t="str">
        <f>IF(I37&gt;=$L$100,"Over","Under")</f>
        <v>Over</v>
      </c>
      <c r="L37" s="209">
        <f>+I37</f>
        <v>145</v>
      </c>
      <c r="M37" s="210">
        <f>+I38</f>
        <v>79</v>
      </c>
      <c r="N37" s="210">
        <f>+I39</f>
        <v>70</v>
      </c>
      <c r="O37" s="211">
        <f>+(2/3*M37)+(1/3*L37)</f>
        <v>101</v>
      </c>
      <c r="P37" s="210">
        <f>+L37-M37</f>
        <v>66</v>
      </c>
      <c r="Q37" s="296">
        <v>12</v>
      </c>
      <c r="AD37" s="19"/>
      <c r="AE37" s="19"/>
      <c r="AF37" s="19"/>
      <c r="AG37" s="19"/>
      <c r="AH37" s="19"/>
      <c r="AI37" s="19"/>
      <c r="AJ37" s="19"/>
      <c r="AK37" s="19"/>
    </row>
    <row r="38" spans="1:37">
      <c r="A38" s="267"/>
      <c r="B38" s="132" t="s">
        <v>1</v>
      </c>
      <c r="C38" s="174">
        <v>79</v>
      </c>
      <c r="D38" s="174"/>
      <c r="E38" s="174"/>
      <c r="F38" s="26"/>
      <c r="G38" s="26"/>
      <c r="H38" s="26"/>
      <c r="I38" s="284">
        <f t="shared" si="4"/>
        <v>79</v>
      </c>
      <c r="J38" s="284"/>
      <c r="K38" s="88" t="str">
        <f>IF(I38&gt;=$M$100,"Over","Under")</f>
        <v>Under</v>
      </c>
      <c r="L38" s="146"/>
      <c r="M38" s="147"/>
      <c r="N38" s="147"/>
      <c r="O38" s="147"/>
      <c r="P38" s="147"/>
      <c r="Q38" s="297"/>
      <c r="R38" s="52" t="str">
        <f>+R1</f>
        <v>Januar</v>
      </c>
      <c r="S38" s="87" t="str">
        <f>+S1</f>
        <v>Februar</v>
      </c>
      <c r="T38" s="87" t="str">
        <f t="shared" ref="T38:AC38" si="5">+T1</f>
        <v>Marts</v>
      </c>
      <c r="U38" s="87" t="str">
        <f t="shared" si="5"/>
        <v>April</v>
      </c>
      <c r="V38" s="87" t="str">
        <f t="shared" si="5"/>
        <v>Maj</v>
      </c>
      <c r="W38" s="87" t="str">
        <f t="shared" si="5"/>
        <v>Juni</v>
      </c>
      <c r="X38" s="87" t="str">
        <f t="shared" si="5"/>
        <v>Juli</v>
      </c>
      <c r="Y38" s="87" t="str">
        <f t="shared" si="5"/>
        <v>August</v>
      </c>
      <c r="Z38" s="87" t="str">
        <f t="shared" si="5"/>
        <v>September</v>
      </c>
      <c r="AA38" s="87" t="str">
        <f t="shared" si="5"/>
        <v>Oktober</v>
      </c>
      <c r="AB38" s="87" t="str">
        <f t="shared" si="5"/>
        <v>November</v>
      </c>
      <c r="AC38" s="87" t="str">
        <f t="shared" si="5"/>
        <v>December</v>
      </c>
      <c r="AD38" s="250" t="str">
        <f>+Q1</f>
        <v>Måned</v>
      </c>
      <c r="AE38" s="251"/>
      <c r="AF38" s="19"/>
      <c r="AG38" s="19"/>
      <c r="AH38" s="19"/>
      <c r="AI38" s="19"/>
      <c r="AJ38" s="19"/>
      <c r="AK38" s="19"/>
    </row>
    <row r="39" spans="1:37" ht="13.5" thickBot="1">
      <c r="A39" s="268"/>
      <c r="B39" s="138" t="s">
        <v>2</v>
      </c>
      <c r="C39" s="175">
        <v>70</v>
      </c>
      <c r="D39" s="175"/>
      <c r="E39" s="175"/>
      <c r="F39" s="27"/>
      <c r="G39" s="27"/>
      <c r="H39" s="27"/>
      <c r="I39" s="285">
        <f t="shared" si="4"/>
        <v>70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164">
        <f>+R85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">
        <v>58</v>
      </c>
      <c r="AE39" s="261"/>
      <c r="AF39" s="19"/>
      <c r="AG39" s="19"/>
      <c r="AH39" s="19"/>
      <c r="AI39" s="19"/>
      <c r="AJ39" s="19"/>
      <c r="AK39" s="19"/>
    </row>
    <row r="40" spans="1:37">
      <c r="A40" s="266">
        <v>13</v>
      </c>
      <c r="B40" s="137" t="s">
        <v>0</v>
      </c>
      <c r="C40" s="173">
        <v>141</v>
      </c>
      <c r="D40" s="173"/>
      <c r="E40" s="28"/>
      <c r="F40" s="28"/>
      <c r="G40" s="28"/>
      <c r="H40" s="28"/>
      <c r="I40" s="269">
        <f>INT(AVERAGE(C40:H40))</f>
        <v>141</v>
      </c>
      <c r="J40" s="269"/>
      <c r="K40" s="144" t="str">
        <f>IF(I40&gt;=$L$100,"Over","Under")</f>
        <v>Over</v>
      </c>
      <c r="L40" s="209">
        <f>+I40</f>
        <v>141</v>
      </c>
      <c r="M40" s="210">
        <f>+I41</f>
        <v>88</v>
      </c>
      <c r="N40" s="210">
        <f>+I42</f>
        <v>77</v>
      </c>
      <c r="O40" s="211">
        <f>+(2/3*M40)+(1/3*L40)</f>
        <v>105.66666666666666</v>
      </c>
      <c r="P40" s="210">
        <f>+L40-M40</f>
        <v>53</v>
      </c>
      <c r="Q40" s="296">
        <v>13</v>
      </c>
      <c r="R40" s="164">
        <f>+R88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">
        <v>59</v>
      </c>
      <c r="AE40" s="261"/>
    </row>
    <row r="41" spans="1:37">
      <c r="A41" s="267"/>
      <c r="B41" s="132" t="s">
        <v>1</v>
      </c>
      <c r="C41" s="174">
        <v>88</v>
      </c>
      <c r="D41" s="174"/>
      <c r="E41" s="26"/>
      <c r="F41" s="26"/>
      <c r="G41" s="26"/>
      <c r="H41" s="26"/>
      <c r="I41" s="284">
        <f>INT(AVERAGE(C41:H41))</f>
        <v>88</v>
      </c>
      <c r="J41" s="284"/>
      <c r="K41" s="88" t="str">
        <f>IF(I41&gt;=$M$100,"Over","Under")</f>
        <v>Over</v>
      </c>
      <c r="L41" s="146"/>
      <c r="M41" s="147"/>
      <c r="N41" s="147"/>
      <c r="O41" s="147"/>
      <c r="P41" s="147"/>
      <c r="Q41" s="297"/>
      <c r="R41" s="165">
        <f>+S85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">
        <v>60</v>
      </c>
      <c r="AE41" s="261"/>
    </row>
    <row r="42" spans="1:37" ht="13.5" thickBot="1">
      <c r="A42" s="268"/>
      <c r="B42" s="138" t="s">
        <v>2</v>
      </c>
      <c r="C42" s="175">
        <v>77</v>
      </c>
      <c r="D42" s="175"/>
      <c r="E42" s="27"/>
      <c r="F42" s="27"/>
      <c r="G42" s="27"/>
      <c r="H42" s="27"/>
      <c r="I42" s="285">
        <f>INT(AVERAGE(C42:H42))</f>
        <v>77</v>
      </c>
      <c r="J42" s="285"/>
      <c r="K42" s="145" t="str">
        <f>IF(I42&gt;=$N$100,"Over","Under")</f>
        <v>Over</v>
      </c>
      <c r="L42" s="148"/>
      <c r="M42" s="149"/>
      <c r="N42" s="149"/>
      <c r="O42" s="149"/>
      <c r="P42" s="149"/>
      <c r="Q42" s="298"/>
      <c r="R42" s="165">
        <f>+S88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">
        <v>61</v>
      </c>
      <c r="AE42" s="261"/>
    </row>
    <row r="43" spans="1:37">
      <c r="A43" s="266">
        <v>14</v>
      </c>
      <c r="B43" s="137" t="s">
        <v>0</v>
      </c>
      <c r="C43" s="173">
        <v>127</v>
      </c>
      <c r="D43" s="173"/>
      <c r="E43" s="173"/>
      <c r="F43" s="28"/>
      <c r="G43" s="28"/>
      <c r="H43" s="28"/>
      <c r="I43" s="269">
        <f t="shared" si="4"/>
        <v>127</v>
      </c>
      <c r="J43" s="269"/>
      <c r="K43" s="144" t="str">
        <f>IF(I43&gt;=$L$100,"Over","Under")</f>
        <v>Under</v>
      </c>
      <c r="L43" s="209">
        <f>+I43</f>
        <v>127</v>
      </c>
      <c r="M43" s="210">
        <f>+I44</f>
        <v>72</v>
      </c>
      <c r="N43" s="210">
        <f>+I45</f>
        <v>71</v>
      </c>
      <c r="O43" s="211">
        <f>+(2/3*M43)+(1/3*L43)</f>
        <v>90.333333333333329</v>
      </c>
      <c r="P43" s="210">
        <f>+L43-M43</f>
        <v>55</v>
      </c>
      <c r="Q43" s="296">
        <v>14</v>
      </c>
      <c r="R43" s="166">
        <f>+T85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2" t="s">
        <v>75</v>
      </c>
      <c r="AE43" s="261"/>
    </row>
    <row r="44" spans="1:37" ht="13.5" thickBot="1">
      <c r="A44" s="267"/>
      <c r="B44" s="132" t="s">
        <v>1</v>
      </c>
      <c r="C44" s="174">
        <v>72</v>
      </c>
      <c r="D44" s="174"/>
      <c r="E44" s="174"/>
      <c r="F44" s="26"/>
      <c r="G44" s="26"/>
      <c r="H44" s="26"/>
      <c r="I44" s="284">
        <f t="shared" si="4"/>
        <v>72</v>
      </c>
      <c r="J44" s="284"/>
      <c r="K44" s="88" t="str">
        <f>IF(I44&gt;=$M$100,"Over","Under")</f>
        <v>Under</v>
      </c>
      <c r="L44" s="146"/>
      <c r="M44" s="147"/>
      <c r="N44" s="147"/>
      <c r="O44" s="147"/>
      <c r="P44" s="147"/>
      <c r="Q44" s="297"/>
      <c r="R44" s="167">
        <f>+T88</f>
        <v>65</v>
      </c>
      <c r="S44" s="39">
        <f>+Februar!S44</f>
        <v>67</v>
      </c>
      <c r="T44" s="39">
        <f>+Marts!T44</f>
        <v>65</v>
      </c>
      <c r="U44" s="39">
        <f>+April!U44</f>
        <v>67</v>
      </c>
      <c r="V44" s="39">
        <f>+Maj!V44</f>
        <v>65</v>
      </c>
      <c r="W44" s="39">
        <f>+Juni!W44</f>
        <v>65</v>
      </c>
      <c r="X44" s="39">
        <f>+Juli!X44</f>
        <v>65</v>
      </c>
      <c r="Y44" s="39">
        <f>+August!Y44</f>
        <v>60</v>
      </c>
      <c r="Z44" s="39">
        <f>+September!Z44</f>
        <v>65</v>
      </c>
      <c r="AA44" s="39">
        <f>+Oktober!AA44</f>
        <v>63</v>
      </c>
      <c r="AB44" s="39">
        <f>+November!AB44</f>
        <v>70</v>
      </c>
      <c r="AC44" s="39">
        <f>+December!AC44</f>
        <v>65</v>
      </c>
      <c r="AD44" s="263" t="s">
        <v>76</v>
      </c>
      <c r="AE44" s="264"/>
    </row>
    <row r="45" spans="1:37" ht="13.5" thickBot="1">
      <c r="A45" s="268"/>
      <c r="B45" s="138" t="s">
        <v>2</v>
      </c>
      <c r="C45" s="175">
        <v>71</v>
      </c>
      <c r="D45" s="175"/>
      <c r="E45" s="175"/>
      <c r="F45" s="27"/>
      <c r="G45" s="27"/>
      <c r="H45" s="27"/>
      <c r="I45" s="285">
        <f t="shared" si="4"/>
        <v>71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7">
      <c r="A46" s="266">
        <v>15</v>
      </c>
      <c r="B46" s="137" t="s">
        <v>0</v>
      </c>
      <c r="C46" s="173">
        <v>134</v>
      </c>
      <c r="D46" s="173"/>
      <c r="E46" s="173"/>
      <c r="F46" s="28"/>
      <c r="G46" s="28"/>
      <c r="H46" s="28"/>
      <c r="I46" s="269">
        <f t="shared" si="4"/>
        <v>134</v>
      </c>
      <c r="J46" s="269"/>
      <c r="K46" s="144" t="str">
        <f>IF(I46&gt;=$L$100,"Over","Under")</f>
        <v>Under</v>
      </c>
      <c r="L46" s="209">
        <f>+I46</f>
        <v>134</v>
      </c>
      <c r="M46" s="210">
        <f>+I47</f>
        <v>83</v>
      </c>
      <c r="N46" s="210">
        <f>+I48</f>
        <v>81</v>
      </c>
      <c r="O46" s="211">
        <f>+(2/3*M46)+(1/3*L46)</f>
        <v>100</v>
      </c>
      <c r="P46" s="210">
        <f>+L46-M46</f>
        <v>51</v>
      </c>
      <c r="Q46" s="296">
        <v>15</v>
      </c>
    </row>
    <row r="47" spans="1:37">
      <c r="A47" s="267"/>
      <c r="B47" s="132" t="s">
        <v>1</v>
      </c>
      <c r="C47" s="174">
        <v>83</v>
      </c>
      <c r="D47" s="174"/>
      <c r="E47" s="174"/>
      <c r="F47" s="26"/>
      <c r="G47" s="26"/>
      <c r="H47" s="26"/>
      <c r="I47" s="284">
        <f t="shared" si="4"/>
        <v>83</v>
      </c>
      <c r="J47" s="284"/>
      <c r="K47" s="88" t="str">
        <f>IF(I47&gt;=$M$100,"Over","Under")</f>
        <v>Over</v>
      </c>
      <c r="L47" s="146"/>
      <c r="M47" s="147"/>
      <c r="N47" s="147"/>
      <c r="O47" s="147"/>
      <c r="P47" s="147"/>
      <c r="Q47" s="297"/>
    </row>
    <row r="48" spans="1:37" ht="13.5" thickBot="1">
      <c r="A48" s="268"/>
      <c r="B48" s="138" t="s">
        <v>2</v>
      </c>
      <c r="C48" s="175">
        <v>81</v>
      </c>
      <c r="D48" s="175"/>
      <c r="E48" s="175"/>
      <c r="F48" s="27"/>
      <c r="G48" s="27"/>
      <c r="H48" s="27"/>
      <c r="I48" s="285">
        <f t="shared" si="4"/>
        <v>81</v>
      </c>
      <c r="J48" s="285"/>
      <c r="K48" s="145" t="str">
        <f>IF(I48&gt;=$N$100,"Over","Under")</f>
        <v>Over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173">
        <v>124</v>
      </c>
      <c r="D49" s="173"/>
      <c r="E49" s="173"/>
      <c r="F49" s="28"/>
      <c r="G49" s="28"/>
      <c r="H49" s="28"/>
      <c r="I49" s="269">
        <f t="shared" si="4"/>
        <v>124</v>
      </c>
      <c r="J49" s="269"/>
      <c r="K49" s="144" t="str">
        <f>IF(I49&gt;=$L$100,"Over","Under")</f>
        <v>Under</v>
      </c>
      <c r="L49" s="209">
        <f>+I49</f>
        <v>124</v>
      </c>
      <c r="M49" s="210">
        <f>+I50</f>
        <v>73</v>
      </c>
      <c r="N49" s="210">
        <f>+I51</f>
        <v>73</v>
      </c>
      <c r="O49" s="211">
        <f>+(2/3*M49)+(1/3*L49)</f>
        <v>90</v>
      </c>
      <c r="P49" s="210">
        <f>+L49-M49</f>
        <v>51</v>
      </c>
      <c r="Q49" s="296">
        <v>16</v>
      </c>
    </row>
    <row r="50" spans="1:17">
      <c r="A50" s="267"/>
      <c r="B50" s="132" t="s">
        <v>1</v>
      </c>
      <c r="C50" s="174">
        <v>73</v>
      </c>
      <c r="D50" s="174"/>
      <c r="E50" s="174"/>
      <c r="F50" s="26"/>
      <c r="G50" s="26"/>
      <c r="H50" s="26"/>
      <c r="I50" s="284">
        <f t="shared" si="4"/>
        <v>73</v>
      </c>
      <c r="J50" s="284"/>
      <c r="K50" s="88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175">
        <v>73</v>
      </c>
      <c r="D51" s="175"/>
      <c r="E51" s="175"/>
      <c r="F51" s="27"/>
      <c r="G51" s="27"/>
      <c r="H51" s="27"/>
      <c r="I51" s="285">
        <f t="shared" si="4"/>
        <v>73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173">
        <v>132</v>
      </c>
      <c r="D52" s="173"/>
      <c r="E52" s="173"/>
      <c r="F52" s="28"/>
      <c r="G52" s="28"/>
      <c r="H52" s="28"/>
      <c r="I52" s="269">
        <f t="shared" si="4"/>
        <v>132</v>
      </c>
      <c r="J52" s="269"/>
      <c r="K52" s="144" t="str">
        <f>IF(I52&gt;=$L$100,"Over","Under")</f>
        <v>Under</v>
      </c>
      <c r="L52" s="209">
        <f>+I52</f>
        <v>132</v>
      </c>
      <c r="M52" s="210">
        <f>+I53</f>
        <v>73</v>
      </c>
      <c r="N52" s="210">
        <f>+I54</f>
        <v>68</v>
      </c>
      <c r="O52" s="211">
        <f>+(2/3*M52)+(1/3*L52)</f>
        <v>92.666666666666657</v>
      </c>
      <c r="P52" s="210">
        <f>+L52-M52</f>
        <v>59</v>
      </c>
      <c r="Q52" s="296">
        <v>17</v>
      </c>
    </row>
    <row r="53" spans="1:17">
      <c r="A53" s="267"/>
      <c r="B53" s="132" t="s">
        <v>1</v>
      </c>
      <c r="C53" s="174">
        <v>73</v>
      </c>
      <c r="D53" s="174"/>
      <c r="E53" s="174"/>
      <c r="F53" s="26"/>
      <c r="G53" s="26"/>
      <c r="H53" s="26"/>
      <c r="I53" s="284">
        <f t="shared" si="4"/>
        <v>73</v>
      </c>
      <c r="J53" s="284"/>
      <c r="K53" s="88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175">
        <v>68</v>
      </c>
      <c r="D54" s="175"/>
      <c r="E54" s="175"/>
      <c r="F54" s="27"/>
      <c r="G54" s="27"/>
      <c r="H54" s="27"/>
      <c r="I54" s="285">
        <f t="shared" si="4"/>
        <v>68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173">
        <v>137</v>
      </c>
      <c r="D55" s="173"/>
      <c r="E55" s="173"/>
      <c r="F55" s="28"/>
      <c r="G55" s="28"/>
      <c r="H55" s="28"/>
      <c r="I55" s="269">
        <f t="shared" si="4"/>
        <v>137</v>
      </c>
      <c r="J55" s="269"/>
      <c r="K55" s="144" t="str">
        <f>IF(I55&gt;=$L$100,"Over","Under")</f>
        <v>Under</v>
      </c>
      <c r="L55" s="201">
        <f>+I55</f>
        <v>137</v>
      </c>
      <c r="M55" s="202">
        <f>+I56</f>
        <v>77</v>
      </c>
      <c r="N55" s="202">
        <f>+I57</f>
        <v>68</v>
      </c>
      <c r="O55" s="203">
        <f>+(2/3*M55)+(1/3*L55)</f>
        <v>97</v>
      </c>
      <c r="P55" s="202">
        <f>+L55-M55</f>
        <v>60</v>
      </c>
      <c r="Q55" s="296">
        <v>18</v>
      </c>
    </row>
    <row r="56" spans="1:17">
      <c r="A56" s="267"/>
      <c r="B56" s="132" t="s">
        <v>1</v>
      </c>
      <c r="C56" s="174">
        <v>77</v>
      </c>
      <c r="D56" s="174"/>
      <c r="E56" s="174"/>
      <c r="F56" s="26"/>
      <c r="G56" s="26"/>
      <c r="H56" s="26"/>
      <c r="I56" s="284">
        <f t="shared" si="4"/>
        <v>77</v>
      </c>
      <c r="J56" s="284"/>
      <c r="K56" s="88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175">
        <v>68</v>
      </c>
      <c r="D57" s="175"/>
      <c r="E57" s="175"/>
      <c r="F57" s="27"/>
      <c r="G57" s="27"/>
      <c r="H57" s="27"/>
      <c r="I57" s="285">
        <f t="shared" si="4"/>
        <v>68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173">
        <v>134</v>
      </c>
      <c r="D58" s="173"/>
      <c r="E58" s="173"/>
      <c r="F58" s="28"/>
      <c r="G58" s="28"/>
      <c r="H58" s="28"/>
      <c r="I58" s="269">
        <f t="shared" si="4"/>
        <v>134</v>
      </c>
      <c r="J58" s="269"/>
      <c r="K58" s="144" t="str">
        <f>IF(I58&gt;=$L$100,"Over","Under")</f>
        <v>Under</v>
      </c>
      <c r="L58" s="209">
        <f>+I58</f>
        <v>134</v>
      </c>
      <c r="M58" s="210">
        <f>+I59</f>
        <v>72</v>
      </c>
      <c r="N58" s="210">
        <f>+I60</f>
        <v>76</v>
      </c>
      <c r="O58" s="211">
        <f>+(2/3*M58)+(1/3*L58)</f>
        <v>92.666666666666657</v>
      </c>
      <c r="P58" s="210">
        <f>+L58-M58</f>
        <v>62</v>
      </c>
      <c r="Q58" s="296">
        <v>19</v>
      </c>
    </row>
    <row r="59" spans="1:17">
      <c r="A59" s="267"/>
      <c r="B59" s="132" t="s">
        <v>1</v>
      </c>
      <c r="C59" s="174">
        <v>72</v>
      </c>
      <c r="D59" s="174"/>
      <c r="E59" s="174"/>
      <c r="F59" s="26"/>
      <c r="G59" s="26"/>
      <c r="H59" s="26"/>
      <c r="I59" s="284">
        <f t="shared" si="4"/>
        <v>72</v>
      </c>
      <c r="J59" s="284"/>
      <c r="K59" s="88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175">
        <v>76</v>
      </c>
      <c r="D60" s="175"/>
      <c r="E60" s="175"/>
      <c r="F60" s="27"/>
      <c r="G60" s="27"/>
      <c r="H60" s="27"/>
      <c r="I60" s="285">
        <f t="shared" si="4"/>
        <v>76</v>
      </c>
      <c r="J60" s="285"/>
      <c r="K60" s="145" t="str">
        <f>IF(I60&gt;=$N$100,"Over","Under")</f>
        <v>Over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173">
        <v>122</v>
      </c>
      <c r="D61" s="173"/>
      <c r="E61" s="173"/>
      <c r="F61" s="28"/>
      <c r="G61" s="28"/>
      <c r="H61" s="28"/>
      <c r="I61" s="269">
        <f t="shared" si="4"/>
        <v>122</v>
      </c>
      <c r="J61" s="269"/>
      <c r="K61" s="144" t="str">
        <f>IF(I61&gt;=$L$100,"Over","Under")</f>
        <v>Under</v>
      </c>
      <c r="L61" s="209">
        <f>+I61</f>
        <v>122</v>
      </c>
      <c r="M61" s="210">
        <f>+I62</f>
        <v>64</v>
      </c>
      <c r="N61" s="210">
        <f>+I63</f>
        <v>70</v>
      </c>
      <c r="O61" s="211">
        <f>+(2/3*M61)+(1/3*L61)</f>
        <v>83.333333333333329</v>
      </c>
      <c r="P61" s="210">
        <f>+L61-M61</f>
        <v>58</v>
      </c>
      <c r="Q61" s="296">
        <v>20</v>
      </c>
    </row>
    <row r="62" spans="1:17">
      <c r="A62" s="267"/>
      <c r="B62" s="132" t="s">
        <v>1</v>
      </c>
      <c r="C62" s="174">
        <v>64</v>
      </c>
      <c r="D62" s="174"/>
      <c r="E62" s="174"/>
      <c r="F62" s="26"/>
      <c r="G62" s="26"/>
      <c r="H62" s="26"/>
      <c r="I62" s="284">
        <f t="shared" si="4"/>
        <v>64</v>
      </c>
      <c r="J62" s="284"/>
      <c r="K62" s="88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175">
        <v>70</v>
      </c>
      <c r="D63" s="175"/>
      <c r="E63" s="175"/>
      <c r="F63" s="27"/>
      <c r="G63" s="27"/>
      <c r="H63" s="27"/>
      <c r="I63" s="285">
        <f t="shared" si="4"/>
        <v>70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173">
        <v>130</v>
      </c>
      <c r="D64" s="173"/>
      <c r="E64" s="173"/>
      <c r="F64" s="28"/>
      <c r="G64" s="28"/>
      <c r="H64" s="28"/>
      <c r="I64" s="269">
        <f t="shared" si="4"/>
        <v>130</v>
      </c>
      <c r="J64" s="269"/>
      <c r="K64" s="144" t="str">
        <f>IF(I64&gt;=$L$100,"Over","Under")</f>
        <v>Under</v>
      </c>
      <c r="L64" s="209">
        <f>+I64</f>
        <v>130</v>
      </c>
      <c r="M64" s="210">
        <f>+I65</f>
        <v>83</v>
      </c>
      <c r="N64" s="210">
        <f>+I66</f>
        <v>78</v>
      </c>
      <c r="O64" s="211">
        <f>+(2/3*M64)+(1/3*L64)</f>
        <v>98.666666666666657</v>
      </c>
      <c r="P64" s="210">
        <f>+L64-M64</f>
        <v>47</v>
      </c>
      <c r="Q64" s="296">
        <v>21</v>
      </c>
    </row>
    <row r="65" spans="1:23">
      <c r="A65" s="267"/>
      <c r="B65" s="132" t="s">
        <v>1</v>
      </c>
      <c r="C65" s="174">
        <v>83</v>
      </c>
      <c r="D65" s="174"/>
      <c r="E65" s="174"/>
      <c r="F65" s="26"/>
      <c r="G65" s="26"/>
      <c r="H65" s="26"/>
      <c r="I65" s="284">
        <f t="shared" si="4"/>
        <v>83</v>
      </c>
      <c r="J65" s="284"/>
      <c r="K65" s="88" t="str">
        <f>IF(I65&gt;=$M$100,"Over","Under")</f>
        <v>Over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175">
        <v>78</v>
      </c>
      <c r="D66" s="175"/>
      <c r="E66" s="175"/>
      <c r="F66" s="27"/>
      <c r="G66" s="27"/>
      <c r="H66" s="27"/>
      <c r="I66" s="285">
        <f t="shared" si="4"/>
        <v>78</v>
      </c>
      <c r="J66" s="285"/>
      <c r="K66" s="145" t="str">
        <f>IF(I66&gt;=$N$100,"Over","Under")</f>
        <v>Over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173">
        <v>115</v>
      </c>
      <c r="D67" s="173"/>
      <c r="E67" s="173"/>
      <c r="F67" s="28"/>
      <c r="G67" s="28"/>
      <c r="H67" s="28"/>
      <c r="I67" s="269">
        <f t="shared" si="4"/>
        <v>115</v>
      </c>
      <c r="J67" s="269"/>
      <c r="K67" s="144" t="str">
        <f>IF(I67&gt;=$L$100,"Over","Under")</f>
        <v>Under</v>
      </c>
      <c r="L67" s="209">
        <f>+I67</f>
        <v>115</v>
      </c>
      <c r="M67" s="210">
        <f>+I68</f>
        <v>75</v>
      </c>
      <c r="N67" s="210">
        <f>+I69</f>
        <v>82</v>
      </c>
      <c r="O67" s="211">
        <f>+(2/3*M67)+(1/3*L67)</f>
        <v>88.333333333333329</v>
      </c>
      <c r="P67" s="210">
        <f>+L67-M67</f>
        <v>40</v>
      </c>
      <c r="Q67" s="296">
        <v>22</v>
      </c>
    </row>
    <row r="68" spans="1:23">
      <c r="A68" s="267"/>
      <c r="B68" s="132" t="s">
        <v>1</v>
      </c>
      <c r="C68" s="174">
        <v>75</v>
      </c>
      <c r="D68" s="174"/>
      <c r="E68" s="174"/>
      <c r="F68" s="26"/>
      <c r="G68" s="26"/>
      <c r="H68" s="26"/>
      <c r="I68" s="284">
        <f t="shared" si="4"/>
        <v>75</v>
      </c>
      <c r="J68" s="284"/>
      <c r="K68" s="88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175">
        <v>82</v>
      </c>
      <c r="D69" s="175"/>
      <c r="E69" s="175"/>
      <c r="F69" s="27"/>
      <c r="G69" s="27"/>
      <c r="H69" s="27"/>
      <c r="I69" s="285">
        <f t="shared" si="4"/>
        <v>82</v>
      </c>
      <c r="J69" s="285"/>
      <c r="K69" s="145" t="str">
        <f>IF(I69&gt;=$N$100,"Over","Under")</f>
        <v>Over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173">
        <v>132</v>
      </c>
      <c r="D70" s="173"/>
      <c r="E70" s="173"/>
      <c r="F70" s="28"/>
      <c r="G70" s="28"/>
      <c r="H70" s="28"/>
      <c r="I70" s="269">
        <f t="shared" si="4"/>
        <v>132</v>
      </c>
      <c r="J70" s="269"/>
      <c r="K70" s="144" t="str">
        <f>IF(I70&gt;=$L$100,"Over","Under")</f>
        <v>Under</v>
      </c>
      <c r="L70" s="209">
        <f>+I70</f>
        <v>132</v>
      </c>
      <c r="M70" s="210">
        <f>+I71</f>
        <v>73</v>
      </c>
      <c r="N70" s="210">
        <f>+I72</f>
        <v>68</v>
      </c>
      <c r="O70" s="211">
        <f>+(2/3*M70)+(1/3*L70)</f>
        <v>92.666666666666657</v>
      </c>
      <c r="P70" s="210">
        <f>+L70-M70</f>
        <v>59</v>
      </c>
      <c r="Q70" s="296">
        <v>23</v>
      </c>
    </row>
    <row r="71" spans="1:23">
      <c r="A71" s="267"/>
      <c r="B71" s="132" t="s">
        <v>1</v>
      </c>
      <c r="C71" s="174">
        <v>73</v>
      </c>
      <c r="D71" s="174"/>
      <c r="E71" s="174"/>
      <c r="F71" s="26"/>
      <c r="G71" s="26"/>
      <c r="H71" s="26"/>
      <c r="I71" s="284">
        <f t="shared" si="4"/>
        <v>73</v>
      </c>
      <c r="J71" s="284"/>
      <c r="K71" s="88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175">
        <v>68</v>
      </c>
      <c r="D72" s="175"/>
      <c r="E72" s="175"/>
      <c r="F72" s="27"/>
      <c r="G72" s="27"/>
      <c r="H72" s="27"/>
      <c r="I72" s="285">
        <f t="shared" si="4"/>
        <v>68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173">
        <v>138</v>
      </c>
      <c r="D73" s="173"/>
      <c r="E73" s="173"/>
      <c r="F73" s="28"/>
      <c r="G73" s="28"/>
      <c r="H73" s="28"/>
      <c r="I73" s="269">
        <f t="shared" si="4"/>
        <v>138</v>
      </c>
      <c r="J73" s="269"/>
      <c r="K73" s="144" t="str">
        <f>IF(I73&gt;=$L$100,"Over","Under")</f>
        <v>Under</v>
      </c>
      <c r="L73" s="209">
        <f>+I73</f>
        <v>138</v>
      </c>
      <c r="M73" s="210">
        <f>+I74</f>
        <v>70</v>
      </c>
      <c r="N73" s="210">
        <f>+I75</f>
        <v>75</v>
      </c>
      <c r="O73" s="211">
        <f>+(2/3*M73)+(1/3*L73)</f>
        <v>92.666666666666657</v>
      </c>
      <c r="P73" s="210">
        <f>+L73-M73</f>
        <v>68</v>
      </c>
      <c r="Q73" s="296">
        <v>24</v>
      </c>
    </row>
    <row r="74" spans="1:23">
      <c r="A74" s="267"/>
      <c r="B74" s="132" t="s">
        <v>1</v>
      </c>
      <c r="C74" s="174">
        <v>70</v>
      </c>
      <c r="D74" s="174"/>
      <c r="E74" s="174"/>
      <c r="F74" s="26"/>
      <c r="G74" s="26"/>
      <c r="H74" s="26"/>
      <c r="I74" s="284">
        <f t="shared" si="4"/>
        <v>70</v>
      </c>
      <c r="J74" s="284"/>
      <c r="K74" s="88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175">
        <v>75</v>
      </c>
      <c r="D75" s="175"/>
      <c r="E75" s="175"/>
      <c r="F75" s="27"/>
      <c r="G75" s="27"/>
      <c r="H75" s="27"/>
      <c r="I75" s="285">
        <f t="shared" si="4"/>
        <v>75</v>
      </c>
      <c r="J75" s="285"/>
      <c r="K75" s="145" t="str">
        <f>IF(I75&gt;=$N$100,"Over","Under")</f>
        <v>Over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173">
        <v>132</v>
      </c>
      <c r="D76" s="173"/>
      <c r="E76" s="173"/>
      <c r="F76" s="28"/>
      <c r="G76" s="28"/>
      <c r="H76" s="28"/>
      <c r="I76" s="269">
        <f t="shared" si="4"/>
        <v>132</v>
      </c>
      <c r="J76" s="269"/>
      <c r="K76" s="144" t="str">
        <f>IF(I76&gt;=$L$100,"Over","Under")</f>
        <v>Under</v>
      </c>
      <c r="L76" s="209">
        <f>+I76</f>
        <v>132</v>
      </c>
      <c r="M76" s="210">
        <f>+I77</f>
        <v>73</v>
      </c>
      <c r="N76" s="210">
        <f>+I78</f>
        <v>68</v>
      </c>
      <c r="O76" s="211">
        <f>+(2/3*M76)+(1/3*L76)</f>
        <v>92.666666666666657</v>
      </c>
      <c r="P76" s="210">
        <f>+L76-M76</f>
        <v>59</v>
      </c>
      <c r="Q76" s="296">
        <v>25</v>
      </c>
    </row>
    <row r="77" spans="1:23">
      <c r="A77" s="267"/>
      <c r="B77" s="132" t="s">
        <v>1</v>
      </c>
      <c r="C77" s="174">
        <v>73</v>
      </c>
      <c r="D77" s="174"/>
      <c r="E77" s="174"/>
      <c r="F77" s="26"/>
      <c r="G77" s="26"/>
      <c r="H77" s="26"/>
      <c r="I77" s="284">
        <f t="shared" si="4"/>
        <v>73</v>
      </c>
      <c r="J77" s="284"/>
      <c r="K77" s="88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175">
        <v>68</v>
      </c>
      <c r="D78" s="175"/>
      <c r="E78" s="175"/>
      <c r="F78" s="27"/>
      <c r="G78" s="27"/>
      <c r="H78" s="27"/>
      <c r="I78" s="285">
        <f t="shared" si="4"/>
        <v>68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 ht="13.5" thickBot="1">
      <c r="A79" s="266">
        <v>26</v>
      </c>
      <c r="B79" s="137" t="s">
        <v>0</v>
      </c>
      <c r="C79" s="173">
        <v>132</v>
      </c>
      <c r="D79" s="173"/>
      <c r="E79" s="173"/>
      <c r="F79" s="28"/>
      <c r="G79" s="28"/>
      <c r="H79" s="28"/>
      <c r="I79" s="269">
        <f t="shared" si="4"/>
        <v>132</v>
      </c>
      <c r="J79" s="269"/>
      <c r="K79" s="144" t="str">
        <f>IF(I79&gt;=$L$100,"Over","Under")</f>
        <v>Under</v>
      </c>
      <c r="L79" s="209">
        <f>+I79</f>
        <v>132</v>
      </c>
      <c r="M79" s="210">
        <f>+I80</f>
        <v>72</v>
      </c>
      <c r="N79" s="210">
        <f>+I81</f>
        <v>65</v>
      </c>
      <c r="O79" s="211">
        <f>+(2/3*M79)+(1/3*L79)</f>
        <v>92</v>
      </c>
      <c r="P79" s="210">
        <f>+L79-M79</f>
        <v>60</v>
      </c>
      <c r="Q79" s="296">
        <v>26</v>
      </c>
    </row>
    <row r="80" spans="1:23">
      <c r="A80" s="267"/>
      <c r="B80" s="132" t="s">
        <v>1</v>
      </c>
      <c r="C80" s="174">
        <v>72</v>
      </c>
      <c r="D80" s="174"/>
      <c r="E80" s="174"/>
      <c r="F80" s="26"/>
      <c r="G80" s="26"/>
      <c r="H80" s="26"/>
      <c r="I80" s="284">
        <f t="shared" si="4"/>
        <v>72</v>
      </c>
      <c r="J80" s="284"/>
      <c r="K80" s="88" t="str">
        <f>IF(I80&gt;=$M$100,"Over","Under")</f>
        <v>Under</v>
      </c>
      <c r="L80" s="146"/>
      <c r="M80" s="147"/>
      <c r="N80" s="147"/>
      <c r="O80" s="147"/>
      <c r="P80" s="147"/>
      <c r="Q80" s="297"/>
      <c r="R80" s="181" t="str">
        <f>+L2</f>
        <v>Systolisk</v>
      </c>
      <c r="S80" s="182" t="str">
        <f>+M2</f>
        <v>Diastolisk</v>
      </c>
      <c r="T80" s="183" t="str">
        <f>+N2</f>
        <v>Puls</v>
      </c>
      <c r="U80" s="184" t="str">
        <f>+O2</f>
        <v>Middel</v>
      </c>
      <c r="V80" s="185" t="str">
        <f>+P2</f>
        <v>Pulstrykket</v>
      </c>
      <c r="W80" s="40"/>
    </row>
    <row r="81" spans="1:23" ht="13.5" thickBot="1">
      <c r="A81" s="268"/>
      <c r="B81" s="138" t="s">
        <v>2</v>
      </c>
      <c r="C81" s="175">
        <v>65</v>
      </c>
      <c r="D81" s="175"/>
      <c r="E81" s="175"/>
      <c r="F81" s="27"/>
      <c r="G81" s="27"/>
      <c r="H81" s="27"/>
      <c r="I81" s="285">
        <f t="shared" si="4"/>
        <v>65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273" t="s">
        <v>21</v>
      </c>
      <c r="S81" s="274"/>
      <c r="T81" s="274"/>
      <c r="U81" s="274"/>
      <c r="V81" s="275"/>
    </row>
    <row r="82" spans="1:23" ht="13.5" thickBot="1">
      <c r="A82" s="266">
        <v>27</v>
      </c>
      <c r="B82" s="137" t="s">
        <v>0</v>
      </c>
      <c r="C82" s="173">
        <v>128</v>
      </c>
      <c r="D82" s="173"/>
      <c r="E82" s="173"/>
      <c r="F82" s="28"/>
      <c r="G82" s="28"/>
      <c r="H82" s="28"/>
      <c r="I82" s="269">
        <f t="shared" si="4"/>
        <v>128</v>
      </c>
      <c r="J82" s="269"/>
      <c r="K82" s="144" t="str">
        <f>IF(I82&gt;=$L$100,"Over","Under")</f>
        <v>Under</v>
      </c>
      <c r="L82" s="209">
        <f>+I82</f>
        <v>128</v>
      </c>
      <c r="M82" s="210">
        <f>+I83</f>
        <v>75</v>
      </c>
      <c r="N82" s="210">
        <f>+I84</f>
        <v>73</v>
      </c>
      <c r="O82" s="211">
        <f>+(2/3*M82)+(1/3*L82)</f>
        <v>92.666666666666657</v>
      </c>
      <c r="P82" s="210">
        <f>+L82-M82</f>
        <v>53</v>
      </c>
      <c r="Q82" s="296">
        <v>27</v>
      </c>
      <c r="R82" s="186">
        <v>135</v>
      </c>
      <c r="S82" s="187">
        <v>80</v>
      </c>
      <c r="T82" s="188">
        <v>75</v>
      </c>
      <c r="U82" s="18">
        <f>+(2/3*S82)+(1/3*R82)</f>
        <v>98.333333333333329</v>
      </c>
      <c r="V82" s="53">
        <f>+R82-S82</f>
        <v>55</v>
      </c>
    </row>
    <row r="83" spans="1:23">
      <c r="A83" s="267"/>
      <c r="B83" s="132" t="s">
        <v>1</v>
      </c>
      <c r="C83" s="174">
        <v>75</v>
      </c>
      <c r="D83" s="174"/>
      <c r="E83" s="174"/>
      <c r="F83" s="26"/>
      <c r="G83" s="26"/>
      <c r="H83" s="26"/>
      <c r="I83" s="284">
        <f t="shared" si="4"/>
        <v>75</v>
      </c>
      <c r="J83" s="284"/>
      <c r="K83" s="88" t="str">
        <f>IF(I83&gt;=$M$100,"Over","Under")</f>
        <v>Under</v>
      </c>
      <c r="L83" s="146"/>
      <c r="M83" s="147"/>
      <c r="N83" s="147"/>
      <c r="O83" s="147"/>
      <c r="P83" s="147"/>
      <c r="Q83" s="297"/>
      <c r="R83" s="276" t="s">
        <v>22</v>
      </c>
      <c r="S83" s="277"/>
      <c r="T83" s="277"/>
      <c r="U83" s="277"/>
      <c r="V83" s="278"/>
    </row>
    <row r="84" spans="1:23" ht="13.5" thickBot="1">
      <c r="A84" s="268"/>
      <c r="B84" s="138" t="s">
        <v>2</v>
      </c>
      <c r="C84" s="175">
        <v>73</v>
      </c>
      <c r="D84" s="175"/>
      <c r="E84" s="175"/>
      <c r="F84" s="27"/>
      <c r="G84" s="27"/>
      <c r="H84" s="27"/>
      <c r="I84" s="285">
        <f t="shared" si="4"/>
        <v>73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8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90" t="str">
        <f>+V80</f>
        <v>Pulstrykket</v>
      </c>
    </row>
    <row r="85" spans="1:23" ht="13.5" thickBot="1">
      <c r="A85" s="266">
        <v>28</v>
      </c>
      <c r="B85" s="137" t="s">
        <v>0</v>
      </c>
      <c r="C85" s="173">
        <v>132</v>
      </c>
      <c r="D85" s="173"/>
      <c r="E85" s="173"/>
      <c r="F85" s="28"/>
      <c r="G85" s="28"/>
      <c r="H85" s="28"/>
      <c r="I85" s="269">
        <f t="shared" si="4"/>
        <v>132</v>
      </c>
      <c r="J85" s="269"/>
      <c r="K85" s="144" t="str">
        <f>IF(I85&gt;=$L$100,"Over","Under")</f>
        <v>Under</v>
      </c>
      <c r="L85" s="209">
        <f>+I85</f>
        <v>132</v>
      </c>
      <c r="M85" s="210">
        <f>+I86</f>
        <v>72</v>
      </c>
      <c r="N85" s="210">
        <f>+I87</f>
        <v>65</v>
      </c>
      <c r="O85" s="211">
        <f>+(2/3*M85)+(1/3*L85)</f>
        <v>92</v>
      </c>
      <c r="P85" s="210">
        <f>+L85-M85</f>
        <v>60</v>
      </c>
      <c r="Q85" s="296">
        <v>28</v>
      </c>
      <c r="R85" s="130">
        <f>MAX(L4:L94)</f>
        <v>149</v>
      </c>
      <c r="S85" s="65">
        <f>MAX(M4:M94)</f>
        <v>88</v>
      </c>
      <c r="T85" s="65">
        <f>MAX(N4:N94)</f>
        <v>82</v>
      </c>
      <c r="U85" s="65">
        <f>MAX(O4:O94)</f>
        <v>105.66666666666666</v>
      </c>
      <c r="V85" s="65">
        <f>MAX(P4:P94)</f>
        <v>74</v>
      </c>
    </row>
    <row r="86" spans="1:23">
      <c r="A86" s="267"/>
      <c r="B86" s="132" t="s">
        <v>1</v>
      </c>
      <c r="C86" s="174">
        <v>72</v>
      </c>
      <c r="D86" s="174"/>
      <c r="E86" s="174"/>
      <c r="F86" s="26"/>
      <c r="G86" s="26"/>
      <c r="H86" s="26"/>
      <c r="I86" s="284">
        <f t="shared" si="4"/>
        <v>72</v>
      </c>
      <c r="J86" s="284"/>
      <c r="K86" s="88" t="str">
        <f>IF(I86&gt;=$M$100,"Over","Under")</f>
        <v>Under</v>
      </c>
      <c r="L86" s="146"/>
      <c r="M86" s="147"/>
      <c r="N86" s="147"/>
      <c r="O86" s="147"/>
      <c r="P86" s="147"/>
      <c r="Q86" s="297"/>
      <c r="R86" s="276" t="s">
        <v>23</v>
      </c>
      <c r="S86" s="277"/>
      <c r="T86" s="277"/>
      <c r="U86" s="277"/>
      <c r="V86" s="278"/>
    </row>
    <row r="87" spans="1:23" ht="13.5" thickBot="1">
      <c r="A87" s="268"/>
      <c r="B87" s="138" t="s">
        <v>2</v>
      </c>
      <c r="C87" s="175">
        <v>65</v>
      </c>
      <c r="D87" s="175"/>
      <c r="E87" s="175"/>
      <c r="F87" s="27"/>
      <c r="G87" s="27"/>
      <c r="H87" s="27"/>
      <c r="I87" s="285">
        <f t="shared" si="4"/>
        <v>65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8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90" t="str">
        <f>+V84</f>
        <v>Pulstrykket</v>
      </c>
    </row>
    <row r="88" spans="1:23">
      <c r="A88" s="266">
        <v>29</v>
      </c>
      <c r="B88" s="137" t="s">
        <v>0</v>
      </c>
      <c r="C88" s="173">
        <v>125</v>
      </c>
      <c r="D88" s="173"/>
      <c r="E88" s="173"/>
      <c r="F88" s="28"/>
      <c r="G88" s="28"/>
      <c r="H88" s="28"/>
      <c r="I88" s="269">
        <f t="shared" si="4"/>
        <v>125</v>
      </c>
      <c r="J88" s="269"/>
      <c r="K88" s="144" t="str">
        <f>IF(I88&gt;=$L$100,"Over","Under")</f>
        <v>Under</v>
      </c>
      <c r="L88" s="209">
        <f>+I88</f>
        <v>125</v>
      </c>
      <c r="M88" s="210">
        <f>+I89</f>
        <v>74</v>
      </c>
      <c r="N88" s="210">
        <f>+I90</f>
        <v>73</v>
      </c>
      <c r="O88" s="211">
        <f>+(2/3*M88)+(1/3*L88)</f>
        <v>91</v>
      </c>
      <c r="P88" s="210">
        <f>+L88-M88</f>
        <v>51</v>
      </c>
      <c r="Q88" s="296">
        <v>29</v>
      </c>
      <c r="R88" s="130">
        <f>MIN(L4:L94)</f>
        <v>115</v>
      </c>
      <c r="S88" s="65">
        <f>MIN(M4:M94)</f>
        <v>64</v>
      </c>
      <c r="T88" s="65">
        <f>MIN(N4:N94)</f>
        <v>65</v>
      </c>
      <c r="U88" s="65">
        <f>MIN(O4:O94)</f>
        <v>83.333333333333329</v>
      </c>
      <c r="V88" s="65">
        <f>MIN(P4:P94)</f>
        <v>40</v>
      </c>
    </row>
    <row r="89" spans="1:23">
      <c r="A89" s="267"/>
      <c r="B89" s="132" t="s">
        <v>1</v>
      </c>
      <c r="C89" s="174">
        <v>74</v>
      </c>
      <c r="D89" s="174"/>
      <c r="E89" s="174"/>
      <c r="F89" s="26"/>
      <c r="G89" s="26"/>
      <c r="H89" s="26"/>
      <c r="I89" s="284">
        <f t="shared" si="4"/>
        <v>74</v>
      </c>
      <c r="J89" s="284"/>
      <c r="K89" s="88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175">
        <v>73</v>
      </c>
      <c r="D90" s="175"/>
      <c r="E90" s="175"/>
      <c r="F90" s="27"/>
      <c r="G90" s="27"/>
      <c r="H90" s="27"/>
      <c r="I90" s="285">
        <f t="shared" si="4"/>
        <v>73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0" t="s">
        <v>26</v>
      </c>
      <c r="S90" s="271"/>
      <c r="T90" s="271"/>
      <c r="U90" s="70" t="s">
        <v>35</v>
      </c>
      <c r="V90" s="265" t="s">
        <v>41</v>
      </c>
      <c r="W90" s="265"/>
    </row>
    <row r="91" spans="1:23">
      <c r="A91" s="266">
        <v>30</v>
      </c>
      <c r="B91" s="137" t="s">
        <v>0</v>
      </c>
      <c r="C91" s="173">
        <v>129</v>
      </c>
      <c r="D91" s="173"/>
      <c r="E91" s="173"/>
      <c r="F91" s="28"/>
      <c r="G91" s="28"/>
      <c r="H91" s="28"/>
      <c r="I91" s="269">
        <f t="shared" si="4"/>
        <v>129</v>
      </c>
      <c r="J91" s="269"/>
      <c r="K91" s="144" t="str">
        <f>IF(I91&gt;=$L$100,"Over","Under")</f>
        <v>Under</v>
      </c>
      <c r="L91" s="209">
        <f>+I91</f>
        <v>129</v>
      </c>
      <c r="M91" s="210">
        <f>+I92</f>
        <v>77</v>
      </c>
      <c r="N91" s="210">
        <f>+I93</f>
        <v>68</v>
      </c>
      <c r="O91" s="211">
        <f>+(2/3*M91)+(1/3*L91)</f>
        <v>94.333333333333329</v>
      </c>
      <c r="P91" s="210">
        <f>+L91-M91</f>
        <v>52</v>
      </c>
      <c r="Q91" s="296">
        <v>30</v>
      </c>
      <c r="R91" s="140"/>
      <c r="S91" s="47" t="s">
        <v>25</v>
      </c>
      <c r="T91" s="47" t="s">
        <v>24</v>
      </c>
      <c r="U91" s="9" t="s">
        <v>36</v>
      </c>
      <c r="V91" s="265" t="s">
        <v>42</v>
      </c>
      <c r="W91" s="265"/>
    </row>
    <row r="92" spans="1:23">
      <c r="A92" s="267"/>
      <c r="B92" s="132" t="s">
        <v>1</v>
      </c>
      <c r="C92" s="174">
        <v>77</v>
      </c>
      <c r="D92" s="174"/>
      <c r="E92" s="174"/>
      <c r="F92" s="26"/>
      <c r="G92" s="26"/>
      <c r="H92" s="26"/>
      <c r="I92" s="284">
        <f t="shared" si="4"/>
        <v>77</v>
      </c>
      <c r="J92" s="284"/>
      <c r="K92" s="88" t="str">
        <f>IF(I92&gt;=$M$100,"Over","Under")</f>
        <v>Under</v>
      </c>
      <c r="L92" s="146"/>
      <c r="M92" s="147"/>
      <c r="N92" s="147"/>
      <c r="O92" s="147"/>
      <c r="P92" s="147"/>
      <c r="Q92" s="297"/>
      <c r="R92" s="141">
        <f>+L3</f>
        <v>136</v>
      </c>
      <c r="S92" s="48">
        <v>100</v>
      </c>
      <c r="T92" s="48">
        <v>135</v>
      </c>
      <c r="U92" s="9" t="s">
        <v>37</v>
      </c>
      <c r="V92" s="265" t="s">
        <v>43</v>
      </c>
      <c r="W92" s="265"/>
    </row>
    <row r="93" spans="1:23" ht="13.5" thickBot="1">
      <c r="A93" s="268"/>
      <c r="B93" s="138" t="s">
        <v>2</v>
      </c>
      <c r="C93" s="175">
        <v>68</v>
      </c>
      <c r="D93" s="175"/>
      <c r="E93" s="175"/>
      <c r="F93" s="27"/>
      <c r="G93" s="27"/>
      <c r="H93" s="27"/>
      <c r="I93" s="285">
        <f t="shared" si="4"/>
        <v>68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42">
        <f>+M3</f>
        <v>74</v>
      </c>
      <c r="S93" s="126">
        <v>60</v>
      </c>
      <c r="T93" s="126">
        <v>85</v>
      </c>
      <c r="U93" s="9" t="s">
        <v>38</v>
      </c>
      <c r="V93" s="265" t="s">
        <v>44</v>
      </c>
      <c r="W93" s="265"/>
    </row>
    <row r="94" spans="1:23">
      <c r="A94" s="266">
        <v>31</v>
      </c>
      <c r="B94" s="137" t="s">
        <v>0</v>
      </c>
      <c r="C94" s="173">
        <v>132</v>
      </c>
      <c r="D94" s="173"/>
      <c r="E94" s="173"/>
      <c r="F94" s="28"/>
      <c r="G94" s="28"/>
      <c r="H94" s="28"/>
      <c r="I94" s="269">
        <f t="shared" si="4"/>
        <v>132</v>
      </c>
      <c r="J94" s="269"/>
      <c r="K94" s="144" t="str">
        <f>IF(I94&gt;=$L$100,"Over","Under")</f>
        <v>Under</v>
      </c>
      <c r="L94" s="209">
        <f>+I94</f>
        <v>132</v>
      </c>
      <c r="M94" s="210">
        <f>+I95</f>
        <v>73</v>
      </c>
      <c r="N94" s="210">
        <f>+I96</f>
        <v>68</v>
      </c>
      <c r="O94" s="211">
        <f>+(2/3*M94)+(1/3*L94)</f>
        <v>92.666666666666657</v>
      </c>
      <c r="P94" s="210">
        <f>+L94-M94</f>
        <v>59</v>
      </c>
      <c r="Q94" s="296">
        <v>31</v>
      </c>
      <c r="R94" s="279" t="s">
        <v>33</v>
      </c>
      <c r="S94" s="260"/>
      <c r="T94" s="260"/>
      <c r="U94" s="9" t="s">
        <v>39</v>
      </c>
      <c r="V94" s="265" t="s">
        <v>45</v>
      </c>
      <c r="W94" s="265"/>
    </row>
    <row r="95" spans="1:23">
      <c r="A95" s="267"/>
      <c r="B95" s="132" t="s">
        <v>1</v>
      </c>
      <c r="C95" s="174">
        <v>73</v>
      </c>
      <c r="D95" s="174"/>
      <c r="E95" s="174"/>
      <c r="F95" s="26"/>
      <c r="G95" s="26"/>
      <c r="H95" s="26"/>
      <c r="I95" s="284">
        <f t="shared" si="4"/>
        <v>73</v>
      </c>
      <c r="J95" s="284"/>
      <c r="K95" s="88" t="str">
        <f>IF(I95&gt;=$M$100,"Over","Under")</f>
        <v>Under</v>
      </c>
      <c r="L95" s="146"/>
      <c r="M95" s="147"/>
      <c r="N95" s="147"/>
      <c r="O95" s="147"/>
      <c r="P95" s="147"/>
      <c r="Q95" s="297"/>
      <c r="R95" s="143">
        <f>+N3</f>
        <v>71</v>
      </c>
      <c r="S95" s="128">
        <v>65</v>
      </c>
      <c r="T95" s="128">
        <v>85</v>
      </c>
      <c r="U95" s="69" t="s">
        <v>47</v>
      </c>
      <c r="V95" s="265" t="s">
        <v>46</v>
      </c>
      <c r="W95" s="265"/>
    </row>
    <row r="96" spans="1:23" ht="13.5" thickBot="1">
      <c r="A96" s="268"/>
      <c r="B96" s="138" t="s">
        <v>2</v>
      </c>
      <c r="C96" s="175">
        <v>68</v>
      </c>
      <c r="D96" s="175"/>
      <c r="E96" s="175"/>
      <c r="F96" s="27"/>
      <c r="G96" s="27"/>
      <c r="H96" s="27"/>
      <c r="I96" s="285">
        <f t="shared" si="4"/>
        <v>68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33"/>
      <c r="S96" s="33"/>
      <c r="T96" s="33"/>
      <c r="U96" s="33"/>
      <c r="V96" s="98"/>
      <c r="W96" s="33"/>
    </row>
    <row r="97" spans="1:113">
      <c r="L97" s="168">
        <f>INT(AVERAGE(L4:L94))</f>
        <v>132</v>
      </c>
      <c r="M97" s="168">
        <f>INT(AVERAGE(M4:M94))</f>
        <v>74</v>
      </c>
      <c r="N97" s="168">
        <f>INT(AVERAGE(N4:N94))</f>
        <v>71</v>
      </c>
      <c r="O97" s="168">
        <f>INT(AVERAGE(O4:O94))</f>
        <v>94</v>
      </c>
      <c r="P97" s="168">
        <f>INT(AVERAGE(P4:P94))</f>
        <v>58</v>
      </c>
      <c r="Q97" s="169" t="str">
        <f>+A2</f>
        <v xml:space="preserve">Jan </v>
      </c>
      <c r="R97" s="290" t="s">
        <v>40</v>
      </c>
      <c r="S97" s="290"/>
      <c r="T97" s="290"/>
      <c r="U97" s="33"/>
      <c r="V97" s="252" t="str">
        <f>IF(R99&gt;T92,V90,"")</f>
        <v/>
      </c>
      <c r="W97" s="253"/>
    </row>
    <row r="98" spans="1:113" ht="15">
      <c r="A98" s="299" t="s">
        <v>55</v>
      </c>
      <c r="B98" s="300"/>
      <c r="C98" s="300"/>
      <c r="D98" s="300"/>
      <c r="E98" s="300"/>
      <c r="F98" s="300"/>
      <c r="G98" s="90"/>
      <c r="H98" s="90"/>
      <c r="I98" s="290"/>
      <c r="J98" s="290"/>
      <c r="K98" s="290"/>
      <c r="L98" s="305" t="s">
        <v>80</v>
      </c>
      <c r="M98" s="305"/>
      <c r="N98" s="305"/>
      <c r="O98" s="305"/>
      <c r="P98" s="305"/>
      <c r="Q98" s="213" t="s">
        <v>62</v>
      </c>
      <c r="R98" s="21">
        <f>+L97</f>
        <v>132</v>
      </c>
      <c r="S98" s="33"/>
      <c r="T98" s="99">
        <f>+M97</f>
        <v>74</v>
      </c>
      <c r="U98" s="100"/>
      <c r="V98" s="254" t="str">
        <f>IF(R98&lt;S92,V91,"")</f>
        <v/>
      </c>
      <c r="W98" s="255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</row>
    <row r="99" spans="1:113">
      <c r="A99" s="195"/>
      <c r="B99" s="22"/>
      <c r="C99" s="22"/>
      <c r="D99" s="22"/>
      <c r="E99" s="22"/>
      <c r="G99" s="76"/>
      <c r="H99" s="76"/>
      <c r="I99" s="33"/>
      <c r="J99" s="33"/>
      <c r="K99" s="33"/>
      <c r="L99" s="123" t="s">
        <v>0</v>
      </c>
      <c r="M99" s="49" t="s">
        <v>1</v>
      </c>
      <c r="N99" s="50" t="s">
        <v>2</v>
      </c>
      <c r="O99" s="51" t="s">
        <v>16</v>
      </c>
      <c r="P99" s="124" t="s">
        <v>31</v>
      </c>
      <c r="Q99" s="213" t="s">
        <v>73</v>
      </c>
      <c r="R99" s="21">
        <f>INT(L97)</f>
        <v>132</v>
      </c>
      <c r="S99" s="93" t="s">
        <v>32</v>
      </c>
      <c r="T99" s="99">
        <f>INT(M97)</f>
        <v>74</v>
      </c>
      <c r="U99" s="33"/>
      <c r="V99" s="256" t="str">
        <f>IF(T99&gt;T93,V92,"")</f>
        <v/>
      </c>
      <c r="W99" s="257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</row>
    <row r="100" spans="1:113" ht="15">
      <c r="A100" s="243"/>
      <c r="B100" s="118"/>
      <c r="C100" s="118"/>
      <c r="D100" s="118"/>
      <c r="E100" s="118"/>
      <c r="F100" s="118"/>
      <c r="G100" s="76"/>
      <c r="H100" s="76"/>
      <c r="I100" s="33"/>
      <c r="J100" s="33"/>
      <c r="K100" s="33"/>
      <c r="L100" s="176">
        <v>140</v>
      </c>
      <c r="M100" s="177">
        <v>80.099999999999994</v>
      </c>
      <c r="N100" s="178">
        <v>75</v>
      </c>
      <c r="O100" s="129">
        <f>+(2/3*M100)+(1/3*L100)</f>
        <v>100.06666666666666</v>
      </c>
      <c r="P100" s="179">
        <f>+L100-M100</f>
        <v>59.900000000000006</v>
      </c>
      <c r="Q100" s="212">
        <f>B2-1</f>
        <v>2018</v>
      </c>
      <c r="R100" s="86" t="s">
        <v>29</v>
      </c>
      <c r="S100" s="101" t="str">
        <f>CONCATENATE(T92,$S$99,T93)</f>
        <v>135 / 85</v>
      </c>
      <c r="T100" s="102" t="s">
        <v>30</v>
      </c>
      <c r="U100" s="103"/>
      <c r="V100" s="254" t="str">
        <f>IF(T99&lt;S93,V93,"")</f>
        <v/>
      </c>
      <c r="W100" s="255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</row>
    <row r="101" spans="1:113">
      <c r="A101" s="19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86" t="s">
        <v>27</v>
      </c>
      <c r="S101" s="101" t="str">
        <f>CONCATENATE(S92,$S$99,S93)</f>
        <v>100 / 60</v>
      </c>
      <c r="T101" s="102" t="s">
        <v>28</v>
      </c>
      <c r="U101" s="103"/>
      <c r="V101" s="254" t="str">
        <f>IF(R99&lt;T92,IF(R99&gt;S92,V94,""),"")</f>
        <v xml:space="preserve">Normal systolisk </v>
      </c>
      <c r="W101" s="255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</row>
    <row r="102" spans="1:113" ht="15">
      <c r="A102" s="301" t="s">
        <v>56</v>
      </c>
      <c r="B102" s="302"/>
      <c r="C102" s="302"/>
      <c r="D102" s="302"/>
      <c r="E102" s="302"/>
      <c r="F102" s="30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86" t="s">
        <v>34</v>
      </c>
      <c r="S102" s="101" t="str">
        <f>CONCATENATE(R99,$S$99,T99)</f>
        <v>132 / 74</v>
      </c>
      <c r="T102" s="33"/>
      <c r="U102" s="33"/>
      <c r="V102" s="254" t="str">
        <f>IF(T99&lt;T93,IF(T99&gt;S93,V95,""),"")</f>
        <v xml:space="preserve">Normal diastolisk </v>
      </c>
      <c r="W102" s="255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</row>
    <row r="103" spans="1:113" ht="15.75">
      <c r="A103" s="195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32" t="str">
        <f>CONCATENATE(R97,A2,V97,V98,V99,V100,V101,V102,V103,V104)</f>
        <v xml:space="preserve">Dit blodtryk er i Jan Normal systolisk Normal diastolisk </v>
      </c>
      <c r="R103" s="33"/>
      <c r="S103" s="33"/>
      <c r="T103" s="33"/>
      <c r="U103" s="33"/>
      <c r="V103" s="256" t="str">
        <f>IF(V97="Hyper systolisk ",IF(V99="Hyper diastolisk ",T100,""),"")</f>
        <v/>
      </c>
      <c r="W103" s="257"/>
    </row>
    <row r="104" spans="1:113" ht="18.75">
      <c r="A104" s="303" t="s">
        <v>57</v>
      </c>
      <c r="B104" s="304"/>
      <c r="C104" s="304"/>
      <c r="D104" s="304"/>
      <c r="E104" s="304"/>
      <c r="F104" s="304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6" t="s">
        <v>50</v>
      </c>
      <c r="R104" s="33"/>
      <c r="S104" s="40"/>
      <c r="T104" s="33"/>
      <c r="U104" s="33"/>
      <c r="V104" s="258" t="str">
        <f>IF(V98="Hypo systolisk ",IF(V100="Hypo diastolisk ",T101,""),"")</f>
        <v/>
      </c>
      <c r="W104" s="259"/>
    </row>
    <row r="105" spans="1:113">
      <c r="F105" s="110"/>
      <c r="G105" s="110"/>
      <c r="H105" s="110"/>
      <c r="I105" s="110"/>
      <c r="J105" s="110"/>
      <c r="K105" s="110"/>
      <c r="Q105" s="20" t="s">
        <v>53</v>
      </c>
      <c r="R105" s="33"/>
      <c r="S105" s="33"/>
      <c r="T105" s="33"/>
      <c r="U105" s="33"/>
      <c r="V105" s="98"/>
      <c r="W105" s="33"/>
    </row>
    <row r="106" spans="1:113">
      <c r="F106" s="111"/>
      <c r="G106" s="95"/>
      <c r="H106" s="96"/>
      <c r="I106" s="96"/>
      <c r="J106" s="96"/>
      <c r="K106" s="96"/>
      <c r="L106" s="96"/>
      <c r="M106" s="96"/>
      <c r="N106" s="112"/>
      <c r="O106" s="112"/>
      <c r="P106" s="89"/>
      <c r="Q106" s="33"/>
      <c r="S106" s="32"/>
      <c r="T106" s="32"/>
      <c r="U106" s="32"/>
      <c r="V106" s="32"/>
      <c r="W106" s="32"/>
    </row>
    <row r="107" spans="1:113">
      <c r="F107" s="111"/>
      <c r="G107" s="95"/>
      <c r="H107" s="96"/>
      <c r="I107" s="96"/>
      <c r="J107" s="96"/>
      <c r="K107" s="96"/>
      <c r="L107" s="96"/>
      <c r="M107" s="96"/>
      <c r="N107" s="112"/>
      <c r="O107" s="112"/>
      <c r="P107" s="89"/>
      <c r="S107" s="33"/>
      <c r="T107" s="33"/>
      <c r="U107" s="33"/>
      <c r="V107" s="33"/>
      <c r="W107" s="33"/>
    </row>
    <row r="108" spans="1:113">
      <c r="F108" s="111"/>
      <c r="G108" s="95"/>
      <c r="H108" s="96"/>
      <c r="I108" s="96"/>
      <c r="J108" s="96"/>
      <c r="K108" s="96"/>
      <c r="L108" s="96"/>
      <c r="M108" s="96"/>
      <c r="N108" s="112"/>
      <c r="O108" s="112"/>
      <c r="P108" s="89"/>
      <c r="Q108" s="21"/>
      <c r="S108" s="116"/>
      <c r="T108" s="116"/>
      <c r="U108" s="116"/>
      <c r="V108" s="116"/>
      <c r="W108" s="116"/>
    </row>
    <row r="109" spans="1:113">
      <c r="F109" s="111"/>
      <c r="G109" s="95"/>
      <c r="H109" s="96"/>
      <c r="I109" s="96"/>
      <c r="J109" s="96"/>
      <c r="K109" s="96"/>
      <c r="L109" s="96"/>
      <c r="M109" s="96"/>
      <c r="N109" s="112"/>
      <c r="O109" s="112"/>
      <c r="P109" s="89"/>
      <c r="Q109" s="21"/>
      <c r="S109" s="20"/>
      <c r="T109" s="20"/>
      <c r="U109" s="20"/>
      <c r="V109" s="20"/>
      <c r="W109" s="20"/>
    </row>
    <row r="110" spans="1:113">
      <c r="F110" s="111"/>
      <c r="G110" s="95"/>
      <c r="H110" s="96"/>
      <c r="I110" s="96"/>
      <c r="J110" s="96"/>
      <c r="K110" s="96"/>
      <c r="L110" s="96"/>
      <c r="M110" s="96"/>
      <c r="N110" s="112"/>
      <c r="O110" s="112"/>
      <c r="P110" s="89"/>
      <c r="Q110" s="21"/>
      <c r="S110" s="20"/>
      <c r="T110" s="20"/>
      <c r="U110" s="20"/>
      <c r="V110" s="20"/>
      <c r="W110" s="20"/>
    </row>
    <row r="111" spans="1:113">
      <c r="F111" s="111"/>
      <c r="G111" s="95"/>
      <c r="H111" s="96"/>
      <c r="I111" s="96"/>
      <c r="J111" s="96"/>
      <c r="K111" s="96"/>
      <c r="L111" s="96"/>
      <c r="M111" s="96"/>
      <c r="N111" s="112"/>
      <c r="O111" s="112"/>
      <c r="P111" s="89"/>
      <c r="Q111" s="21"/>
      <c r="R111" s="86"/>
      <c r="S111" s="101"/>
      <c r="T111" s="102"/>
      <c r="U111" s="102"/>
      <c r="V111" s="33"/>
      <c r="W111" s="33"/>
    </row>
    <row r="112" spans="1:113">
      <c r="F112" s="111"/>
      <c r="G112" s="95"/>
      <c r="H112" s="96"/>
      <c r="I112" s="96"/>
      <c r="J112" s="96"/>
      <c r="K112" s="96"/>
      <c r="L112" s="96"/>
      <c r="M112" s="96"/>
      <c r="N112" s="112"/>
      <c r="O112" s="112"/>
      <c r="P112" s="89"/>
      <c r="Q112" s="21"/>
      <c r="R112" s="21"/>
      <c r="S112" s="21"/>
      <c r="T112" s="85"/>
      <c r="U112" s="21"/>
      <c r="V112" s="21"/>
      <c r="W112" s="33"/>
    </row>
    <row r="113" spans="6:23">
      <c r="F113" s="111"/>
      <c r="G113" s="95"/>
      <c r="H113" s="96"/>
      <c r="I113" s="96"/>
      <c r="J113" s="96"/>
      <c r="K113" s="96"/>
      <c r="L113" s="96"/>
      <c r="M113" s="96"/>
      <c r="N113" s="112"/>
      <c r="O113" s="112"/>
      <c r="P113" s="89"/>
      <c r="Q113" s="21"/>
      <c r="R113" s="21"/>
      <c r="S113" s="21"/>
      <c r="T113" s="85"/>
      <c r="U113" s="21"/>
      <c r="V113" s="21"/>
      <c r="W113" s="33"/>
    </row>
    <row r="114" spans="6:23">
      <c r="F114" s="111"/>
      <c r="G114" s="95"/>
      <c r="H114" s="96"/>
      <c r="I114" s="96"/>
      <c r="J114" s="96"/>
      <c r="K114" s="96"/>
      <c r="L114" s="96"/>
      <c r="M114" s="96"/>
      <c r="N114" s="112"/>
      <c r="O114" s="112"/>
      <c r="P114" s="89"/>
      <c r="Q114" s="21"/>
      <c r="R114" s="21"/>
      <c r="S114" s="21"/>
      <c r="T114" s="85"/>
      <c r="U114" s="21"/>
      <c r="V114" s="21"/>
      <c r="W114" s="33"/>
    </row>
    <row r="115" spans="6:23">
      <c r="F115" s="113"/>
      <c r="G115" s="95"/>
      <c r="H115" s="96"/>
      <c r="I115" s="96"/>
      <c r="J115" s="96"/>
      <c r="K115" s="96"/>
      <c r="L115" s="96"/>
      <c r="M115" s="96"/>
      <c r="N115" s="112"/>
      <c r="O115" s="112"/>
      <c r="P115" s="89"/>
      <c r="Q115" s="21"/>
      <c r="R115" s="21"/>
      <c r="S115" s="21"/>
      <c r="T115" s="85"/>
      <c r="U115" s="21"/>
      <c r="V115" s="21"/>
      <c r="W115" s="33"/>
    </row>
    <row r="116" spans="6:23">
      <c r="F116" s="113"/>
      <c r="G116" s="95"/>
      <c r="H116" s="96"/>
      <c r="I116" s="96"/>
      <c r="J116" s="96"/>
      <c r="K116" s="96"/>
      <c r="L116" s="96"/>
      <c r="M116" s="96"/>
      <c r="N116" s="112"/>
      <c r="O116" s="112"/>
      <c r="P116" s="89"/>
      <c r="Q116" s="21"/>
      <c r="R116" s="21"/>
      <c r="S116" s="21"/>
      <c r="T116" s="85"/>
      <c r="U116" s="21"/>
      <c r="V116" s="21"/>
    </row>
    <row r="117" spans="6:23">
      <c r="F117" s="113"/>
      <c r="G117" s="95"/>
      <c r="H117" s="96"/>
      <c r="I117" s="96"/>
      <c r="J117" s="96"/>
      <c r="K117" s="96"/>
      <c r="L117" s="96"/>
      <c r="M117" s="96"/>
      <c r="N117" s="112"/>
      <c r="O117" s="112"/>
      <c r="P117" s="89"/>
      <c r="Q117" s="21"/>
      <c r="R117" s="21"/>
      <c r="S117" s="21"/>
      <c r="T117" s="85"/>
      <c r="U117" s="21"/>
      <c r="V117" s="85"/>
    </row>
    <row r="118" spans="6:23">
      <c r="F118" s="113"/>
      <c r="G118" s="95"/>
      <c r="H118" s="96"/>
      <c r="I118" s="96"/>
      <c r="J118" s="96"/>
      <c r="K118" s="96"/>
      <c r="L118" s="96"/>
      <c r="M118" s="96"/>
      <c r="N118" s="112"/>
      <c r="O118" s="112"/>
      <c r="P118" s="89"/>
      <c r="Q118" s="21"/>
      <c r="R118" s="21"/>
      <c r="S118" s="21"/>
      <c r="T118" s="85"/>
      <c r="U118" s="21"/>
      <c r="V118" s="85"/>
    </row>
    <row r="119" spans="6:23">
      <c r="F119" s="113"/>
      <c r="G119" s="95"/>
      <c r="H119" s="96"/>
      <c r="I119" s="96"/>
      <c r="J119" s="96"/>
      <c r="K119" s="96"/>
      <c r="L119" s="96"/>
      <c r="M119" s="96"/>
      <c r="N119" s="112"/>
      <c r="O119" s="112"/>
      <c r="P119" s="89"/>
      <c r="Q119" s="21"/>
      <c r="R119" s="21"/>
      <c r="S119" s="21"/>
      <c r="T119" s="85"/>
      <c r="U119" s="21"/>
      <c r="V119" s="85"/>
    </row>
    <row r="120" spans="6:23">
      <c r="F120" s="113"/>
      <c r="G120" s="95"/>
      <c r="H120" s="96"/>
      <c r="I120" s="96"/>
      <c r="J120" s="96"/>
      <c r="K120" s="96"/>
      <c r="L120" s="96"/>
      <c r="M120" s="96"/>
      <c r="N120" s="112"/>
      <c r="O120" s="112"/>
      <c r="P120" s="89"/>
      <c r="Q120" s="21"/>
      <c r="R120" s="21"/>
      <c r="S120" s="21"/>
      <c r="T120" s="85"/>
      <c r="U120" s="21"/>
      <c r="V120" s="85"/>
    </row>
    <row r="121" spans="6:23">
      <c r="F121" s="111"/>
      <c r="G121" s="95"/>
      <c r="H121" s="96"/>
      <c r="I121" s="96"/>
      <c r="J121" s="96"/>
      <c r="K121" s="96"/>
      <c r="L121" s="96"/>
      <c r="M121" s="96"/>
      <c r="N121" s="112"/>
      <c r="O121" s="112"/>
      <c r="P121" s="89"/>
      <c r="Q121" s="21"/>
      <c r="R121" s="21"/>
      <c r="S121" s="21"/>
      <c r="T121" s="85"/>
      <c r="U121" s="21"/>
      <c r="V121" s="85"/>
    </row>
    <row r="122" spans="6:23">
      <c r="F122" s="111"/>
      <c r="G122" s="95"/>
      <c r="H122" s="96"/>
      <c r="I122" s="96"/>
      <c r="J122" s="96"/>
      <c r="K122" s="96"/>
      <c r="L122" s="96"/>
      <c r="M122" s="96"/>
      <c r="N122" s="112"/>
      <c r="O122" s="112"/>
      <c r="P122" s="89"/>
      <c r="Q122" s="21"/>
      <c r="R122" s="21"/>
      <c r="S122" s="21"/>
      <c r="T122" s="85"/>
      <c r="U122" s="21"/>
      <c r="V122" s="85"/>
    </row>
    <row r="123" spans="6:23">
      <c r="F123" s="111"/>
      <c r="G123" s="95"/>
      <c r="H123" s="96"/>
      <c r="I123" s="96"/>
      <c r="J123" s="96"/>
      <c r="K123" s="96"/>
      <c r="L123" s="96"/>
      <c r="M123" s="96"/>
      <c r="N123" s="112"/>
      <c r="O123" s="112"/>
      <c r="P123" s="89"/>
      <c r="Q123" s="21"/>
      <c r="R123" s="21"/>
      <c r="S123" s="21"/>
      <c r="T123" s="85"/>
      <c r="U123" s="21"/>
      <c r="V123" s="85"/>
    </row>
    <row r="124" spans="6:23">
      <c r="F124" s="111"/>
      <c r="G124" s="95"/>
      <c r="H124" s="96"/>
      <c r="I124" s="96"/>
      <c r="J124" s="96"/>
      <c r="K124" s="96"/>
      <c r="L124" s="96"/>
      <c r="M124" s="96"/>
      <c r="N124" s="112"/>
      <c r="O124" s="112"/>
      <c r="P124" s="89"/>
      <c r="Q124" s="21"/>
      <c r="R124" s="21"/>
      <c r="S124" s="21"/>
      <c r="T124" s="85"/>
      <c r="U124" s="21"/>
      <c r="V124" s="85"/>
    </row>
    <row r="125" spans="6:23">
      <c r="F125" s="111"/>
      <c r="G125" s="95"/>
      <c r="H125" s="96"/>
      <c r="I125" s="96"/>
      <c r="J125" s="96"/>
      <c r="K125" s="96"/>
      <c r="L125" s="96"/>
      <c r="M125" s="96"/>
      <c r="N125" s="112"/>
      <c r="O125" s="112"/>
      <c r="P125" s="89"/>
      <c r="Q125" s="21"/>
      <c r="R125" s="21"/>
      <c r="S125" s="21"/>
      <c r="T125" s="85"/>
      <c r="U125" s="21"/>
      <c r="V125" s="85"/>
    </row>
    <row r="126" spans="6:23">
      <c r="F126" s="111"/>
      <c r="G126" s="95"/>
      <c r="H126" s="96"/>
      <c r="I126" s="96"/>
      <c r="J126" s="96"/>
      <c r="K126" s="96"/>
      <c r="L126" s="96"/>
      <c r="M126" s="96"/>
      <c r="N126" s="112"/>
      <c r="O126" s="112"/>
      <c r="P126" s="89"/>
      <c r="Q126" s="21"/>
      <c r="R126" s="21"/>
      <c r="S126" s="21"/>
      <c r="T126" s="85"/>
      <c r="U126" s="21"/>
      <c r="V126" s="85"/>
    </row>
    <row r="127" spans="6:23">
      <c r="F127" s="111"/>
      <c r="G127" s="95"/>
      <c r="H127" s="96"/>
      <c r="I127" s="96"/>
      <c r="J127" s="96"/>
      <c r="K127" s="96"/>
      <c r="L127" s="96"/>
      <c r="M127" s="96"/>
      <c r="N127" s="112"/>
      <c r="O127" s="112"/>
      <c r="P127" s="89"/>
      <c r="Q127" s="21"/>
      <c r="R127" s="21"/>
      <c r="S127" s="21"/>
      <c r="T127" s="85"/>
      <c r="U127" s="21"/>
      <c r="V127" s="85"/>
    </row>
    <row r="128" spans="6:23">
      <c r="F128" s="111"/>
      <c r="G128" s="95"/>
      <c r="H128" s="96"/>
      <c r="I128" s="96"/>
      <c r="J128" s="96"/>
      <c r="K128" s="96"/>
      <c r="L128" s="96"/>
      <c r="M128" s="96"/>
      <c r="N128" s="112"/>
      <c r="O128" s="112"/>
      <c r="P128" s="89"/>
      <c r="Q128" s="21"/>
      <c r="R128" s="21"/>
      <c r="S128" s="21"/>
      <c r="T128" s="85"/>
      <c r="U128" s="21"/>
      <c r="V128" s="85"/>
    </row>
    <row r="129" spans="6:22">
      <c r="F129" s="111"/>
      <c r="G129" s="95"/>
      <c r="H129" s="96"/>
      <c r="I129" s="96"/>
      <c r="J129" s="96"/>
      <c r="K129" s="96"/>
      <c r="L129" s="96"/>
      <c r="M129" s="96"/>
      <c r="N129" s="112"/>
      <c r="O129" s="112"/>
      <c r="P129" s="89"/>
      <c r="Q129" s="21"/>
      <c r="R129" s="21"/>
      <c r="S129" s="21"/>
      <c r="T129" s="85"/>
      <c r="U129" s="21"/>
      <c r="V129" s="85"/>
    </row>
    <row r="130" spans="6:22">
      <c r="F130" s="111"/>
      <c r="G130" s="95"/>
      <c r="H130" s="96"/>
      <c r="I130" s="96"/>
      <c r="J130" s="96"/>
      <c r="K130" s="96"/>
      <c r="L130" s="96"/>
      <c r="M130" s="96"/>
      <c r="N130" s="112"/>
      <c r="O130" s="112"/>
      <c r="P130" s="89"/>
      <c r="Q130" s="21"/>
      <c r="R130" s="21"/>
      <c r="S130" s="21"/>
      <c r="T130" s="85"/>
      <c r="U130" s="21"/>
      <c r="V130" s="85"/>
    </row>
    <row r="131" spans="6:22">
      <c r="F131" s="111"/>
      <c r="G131" s="95"/>
      <c r="H131" s="96"/>
      <c r="I131" s="96"/>
      <c r="J131" s="96"/>
      <c r="K131" s="96"/>
      <c r="L131" s="96"/>
      <c r="M131" s="96"/>
      <c r="N131" s="112"/>
      <c r="O131" s="112"/>
      <c r="P131" s="89"/>
      <c r="Q131" s="21"/>
      <c r="R131" s="21"/>
      <c r="S131" s="21"/>
      <c r="T131" s="85"/>
      <c r="U131" s="21"/>
      <c r="V131" s="85"/>
    </row>
    <row r="132" spans="6:22">
      <c r="F132" s="111"/>
      <c r="G132" s="95"/>
      <c r="H132" s="96"/>
      <c r="I132" s="96"/>
      <c r="J132" s="96"/>
      <c r="K132" s="96"/>
      <c r="L132" s="96"/>
      <c r="M132" s="96"/>
      <c r="N132" s="112"/>
      <c r="O132" s="112"/>
      <c r="P132" s="89"/>
      <c r="Q132" s="21"/>
      <c r="R132" s="21"/>
      <c r="S132" s="21"/>
      <c r="T132" s="85"/>
      <c r="U132" s="21"/>
      <c r="V132" s="85"/>
    </row>
    <row r="133" spans="6:22">
      <c r="F133" s="111"/>
      <c r="G133" s="95"/>
      <c r="H133" s="96"/>
      <c r="I133" s="96"/>
      <c r="J133" s="96"/>
      <c r="K133" s="96"/>
      <c r="L133" s="96"/>
      <c r="M133" s="96"/>
      <c r="N133" s="112"/>
      <c r="O133" s="112"/>
      <c r="P133" s="89"/>
      <c r="Q133" s="21"/>
      <c r="R133" s="21"/>
      <c r="S133" s="21"/>
      <c r="T133" s="85"/>
      <c r="U133" s="21"/>
      <c r="V133" s="85"/>
    </row>
    <row r="134" spans="6:22">
      <c r="F134" s="111"/>
      <c r="G134" s="95"/>
      <c r="H134" s="96"/>
      <c r="I134" s="96"/>
      <c r="J134" s="96"/>
      <c r="K134" s="96"/>
      <c r="L134" s="96"/>
      <c r="M134" s="96"/>
      <c r="N134" s="112"/>
      <c r="O134" s="112"/>
      <c r="P134" s="89"/>
      <c r="Q134" s="21"/>
      <c r="R134" s="21"/>
      <c r="S134" s="21"/>
      <c r="T134" s="85"/>
      <c r="U134" s="21"/>
      <c r="V134" s="85"/>
    </row>
    <row r="135" spans="6:22">
      <c r="F135" s="111"/>
      <c r="G135" s="95"/>
      <c r="H135" s="114"/>
      <c r="I135" s="114"/>
      <c r="J135" s="114"/>
      <c r="K135" s="96"/>
      <c r="L135" s="96"/>
      <c r="M135" s="96"/>
      <c r="N135" s="112"/>
      <c r="O135" s="112"/>
      <c r="P135" s="89"/>
      <c r="Q135" s="21"/>
      <c r="R135" s="21"/>
      <c r="S135" s="21"/>
      <c r="T135" s="85"/>
      <c r="U135" s="21"/>
      <c r="V135" s="85"/>
    </row>
    <row r="136" spans="6:22">
      <c r="F136" s="113"/>
      <c r="G136" s="95"/>
      <c r="H136" s="97"/>
      <c r="I136" s="97"/>
      <c r="J136" s="97"/>
      <c r="K136" s="96"/>
      <c r="L136" s="96"/>
      <c r="M136" s="96"/>
      <c r="N136" s="112"/>
      <c r="O136" s="112"/>
      <c r="P136" s="89"/>
      <c r="Q136" s="21"/>
      <c r="R136" s="21"/>
      <c r="S136" s="21"/>
      <c r="T136" s="85"/>
      <c r="U136" s="21"/>
      <c r="V136" s="85"/>
    </row>
    <row r="137" spans="6:22">
      <c r="F137" s="113"/>
      <c r="G137" s="95"/>
      <c r="H137" s="97"/>
      <c r="I137" s="97"/>
      <c r="J137" s="97"/>
      <c r="K137" s="96"/>
      <c r="L137" s="96"/>
      <c r="M137" s="96"/>
      <c r="N137" s="112"/>
      <c r="O137" s="112"/>
      <c r="P137" s="89"/>
      <c r="Q137" s="21"/>
      <c r="R137" s="21"/>
      <c r="S137" s="21"/>
      <c r="T137" s="21"/>
      <c r="U137" s="21"/>
      <c r="V137" s="85"/>
    </row>
    <row r="138" spans="6:22">
      <c r="F138" s="113"/>
      <c r="G138" s="95"/>
      <c r="H138" s="97"/>
      <c r="I138" s="97"/>
      <c r="J138" s="97"/>
      <c r="K138" s="96"/>
      <c r="L138" s="96"/>
      <c r="M138" s="96"/>
      <c r="N138" s="112"/>
      <c r="O138" s="112"/>
      <c r="P138" s="89"/>
      <c r="Q138" s="94"/>
      <c r="R138" s="94"/>
      <c r="S138" s="94"/>
      <c r="T138" s="94"/>
      <c r="U138" s="94"/>
      <c r="V138" s="40"/>
    </row>
    <row r="139" spans="6:22">
      <c r="F139" s="113"/>
      <c r="G139" s="95"/>
      <c r="H139" s="97"/>
      <c r="I139" s="97"/>
      <c r="J139" s="97"/>
      <c r="K139" s="96"/>
      <c r="L139" s="96"/>
      <c r="M139" s="96"/>
      <c r="N139" s="112"/>
      <c r="O139" s="112"/>
      <c r="P139" s="89"/>
      <c r="Q139" s="40"/>
      <c r="R139" s="40"/>
      <c r="S139" s="40"/>
      <c r="T139" s="40"/>
      <c r="U139" s="40"/>
      <c r="V139" s="76"/>
    </row>
    <row r="140" spans="6:22">
      <c r="F140" s="113"/>
      <c r="G140" s="95"/>
      <c r="H140" s="97"/>
      <c r="I140" s="97"/>
      <c r="J140" s="97"/>
      <c r="K140" s="96"/>
      <c r="L140" s="96"/>
      <c r="M140" s="96"/>
      <c r="N140" s="112"/>
      <c r="O140" s="112"/>
      <c r="P140" s="89"/>
      <c r="Q140" s="21"/>
      <c r="R140" s="21"/>
      <c r="S140" s="21"/>
      <c r="T140" s="21"/>
      <c r="U140" s="21"/>
      <c r="V140" s="89"/>
    </row>
    <row r="141" spans="6:22">
      <c r="F141" s="113"/>
      <c r="G141" s="95"/>
      <c r="H141" s="97"/>
      <c r="I141" s="97"/>
      <c r="J141" s="97"/>
      <c r="K141" s="96"/>
      <c r="L141" s="96"/>
      <c r="M141" s="96"/>
      <c r="N141" s="112"/>
      <c r="O141" s="112"/>
      <c r="P141" s="89"/>
      <c r="Q141" s="40"/>
      <c r="R141" s="40"/>
      <c r="S141" s="40"/>
      <c r="T141" s="40"/>
      <c r="U141" s="40"/>
      <c r="V141" s="85"/>
    </row>
    <row r="142" spans="6:22">
      <c r="F142" s="111"/>
      <c r="G142" s="95"/>
      <c r="H142" s="96"/>
      <c r="I142" s="96"/>
      <c r="J142" s="96"/>
      <c r="K142" s="96"/>
      <c r="L142" s="96"/>
      <c r="M142" s="96"/>
      <c r="N142" s="112"/>
      <c r="O142" s="112"/>
      <c r="P142" s="89"/>
      <c r="Q142" s="94"/>
      <c r="R142" s="94"/>
      <c r="S142" s="94"/>
      <c r="T142" s="94"/>
      <c r="U142" s="94"/>
      <c r="V142" s="85"/>
    </row>
    <row r="143" spans="6:22">
      <c r="F143" s="111"/>
      <c r="G143" s="95"/>
      <c r="H143" s="96"/>
      <c r="I143" s="96"/>
      <c r="J143" s="96"/>
      <c r="K143" s="96"/>
      <c r="L143" s="96"/>
      <c r="M143" s="96"/>
      <c r="N143" s="112"/>
      <c r="O143" s="112"/>
      <c r="P143" s="89"/>
      <c r="Q143" s="21"/>
      <c r="R143" s="21"/>
      <c r="S143" s="21"/>
      <c r="T143" s="21"/>
      <c r="U143" s="21"/>
      <c r="V143" s="85"/>
    </row>
    <row r="144" spans="6:22">
      <c r="F144" s="111"/>
      <c r="G144" s="95"/>
      <c r="H144" s="96"/>
      <c r="I144" s="96"/>
      <c r="J144" s="96"/>
      <c r="K144" s="96"/>
      <c r="L144" s="96"/>
      <c r="M144" s="96"/>
      <c r="N144" s="112"/>
      <c r="O144" s="112"/>
      <c r="P144" s="89"/>
      <c r="Q144" s="40"/>
      <c r="R144" s="40"/>
      <c r="S144" s="40"/>
      <c r="T144" s="40"/>
      <c r="U144" s="40"/>
      <c r="V144" s="85"/>
    </row>
    <row r="145" spans="6:22">
      <c r="F145" s="111"/>
      <c r="G145" s="95"/>
      <c r="H145" s="96"/>
      <c r="I145" s="96"/>
      <c r="J145" s="96"/>
      <c r="K145" s="96"/>
      <c r="L145" s="96"/>
      <c r="M145" s="96"/>
      <c r="N145" s="112"/>
      <c r="O145" s="112"/>
      <c r="P145" s="89"/>
      <c r="Q145" s="94"/>
      <c r="R145" s="94"/>
      <c r="S145" s="94"/>
      <c r="T145" s="94"/>
      <c r="U145" s="94"/>
      <c r="V145" s="85"/>
    </row>
    <row r="146" spans="6:22">
      <c r="F146" s="111"/>
      <c r="G146" s="95"/>
      <c r="H146" s="96"/>
      <c r="I146" s="96"/>
      <c r="J146" s="96"/>
      <c r="K146" s="96"/>
      <c r="L146" s="96"/>
      <c r="M146" s="96"/>
      <c r="N146" s="112"/>
      <c r="O146" s="112"/>
      <c r="P146" s="89"/>
      <c r="Q146" s="21"/>
      <c r="R146" s="21"/>
      <c r="S146" s="21"/>
      <c r="T146" s="21"/>
      <c r="U146" s="21"/>
      <c r="V146" s="85"/>
    </row>
    <row r="147" spans="6:22">
      <c r="F147" s="111"/>
      <c r="G147" s="95"/>
      <c r="H147" s="96"/>
      <c r="I147" s="96"/>
      <c r="J147" s="96"/>
      <c r="K147" s="96"/>
      <c r="L147" s="96"/>
      <c r="M147" s="96"/>
      <c r="N147" s="112"/>
      <c r="O147" s="112"/>
      <c r="P147" s="89"/>
      <c r="Q147" s="89"/>
      <c r="R147" s="76"/>
      <c r="S147" s="76"/>
      <c r="T147" s="76"/>
      <c r="U147" s="76"/>
      <c r="V147" s="76"/>
    </row>
    <row r="148" spans="6:22">
      <c r="F148" s="111"/>
      <c r="G148" s="95"/>
      <c r="H148" s="96"/>
      <c r="I148" s="96"/>
      <c r="J148" s="96"/>
      <c r="K148" s="96"/>
      <c r="L148" s="96"/>
      <c r="M148" s="96"/>
      <c r="N148" s="112"/>
      <c r="O148" s="112"/>
      <c r="P148" s="89"/>
      <c r="Q148" s="20"/>
      <c r="R148" s="20"/>
      <c r="S148" s="20"/>
      <c r="T148" s="89"/>
      <c r="U148" s="95"/>
      <c r="V148" s="76"/>
    </row>
    <row r="149" spans="6:22">
      <c r="F149" s="111"/>
      <c r="G149" s="95"/>
      <c r="H149" s="96"/>
      <c r="I149" s="96"/>
      <c r="J149" s="96"/>
      <c r="K149" s="96"/>
      <c r="L149" s="96"/>
      <c r="M149" s="96"/>
      <c r="N149" s="112"/>
      <c r="O149" s="112"/>
      <c r="P149" s="89"/>
      <c r="Q149" s="86"/>
      <c r="R149" s="86"/>
      <c r="S149" s="86"/>
      <c r="T149" s="89"/>
      <c r="U149" s="95"/>
      <c r="V149" s="76"/>
    </row>
    <row r="150" spans="6:22">
      <c r="F150" s="111"/>
      <c r="G150" s="95"/>
      <c r="H150" s="96"/>
      <c r="I150" s="96"/>
      <c r="J150" s="96"/>
      <c r="K150" s="96"/>
      <c r="L150" s="96"/>
      <c r="M150" s="96"/>
      <c r="N150" s="112"/>
      <c r="O150" s="112"/>
      <c r="P150" s="89"/>
      <c r="Q150" s="86"/>
      <c r="R150" s="89"/>
      <c r="S150" s="89"/>
      <c r="T150" s="89"/>
      <c r="U150" s="95"/>
      <c r="V150" s="76"/>
    </row>
    <row r="151" spans="6:22">
      <c r="F151" s="111"/>
      <c r="G151" s="95"/>
      <c r="H151" s="96"/>
      <c r="I151" s="96"/>
      <c r="J151" s="96"/>
      <c r="K151" s="96"/>
      <c r="L151" s="96"/>
      <c r="M151" s="96"/>
      <c r="N151" s="112"/>
      <c r="O151" s="112"/>
      <c r="P151" s="89"/>
      <c r="Q151" s="86"/>
      <c r="R151" s="89"/>
      <c r="S151" s="89"/>
      <c r="T151" s="89"/>
      <c r="U151" s="95"/>
      <c r="V151" s="76"/>
    </row>
    <row r="152" spans="6:22">
      <c r="F152" s="111"/>
      <c r="G152" s="95"/>
      <c r="H152" s="96"/>
      <c r="I152" s="96"/>
      <c r="J152" s="96"/>
      <c r="K152" s="96"/>
      <c r="L152" s="96"/>
      <c r="M152" s="96"/>
      <c r="N152" s="112"/>
      <c r="O152" s="112"/>
      <c r="P152" s="89"/>
      <c r="Q152" s="20"/>
      <c r="R152" s="40"/>
      <c r="S152" s="40"/>
      <c r="T152" s="89"/>
      <c r="U152" s="95"/>
      <c r="V152" s="76"/>
    </row>
    <row r="153" spans="6:22">
      <c r="F153" s="111"/>
      <c r="G153" s="95"/>
      <c r="H153" s="96"/>
      <c r="I153" s="96"/>
      <c r="J153" s="96"/>
      <c r="K153" s="96"/>
      <c r="L153" s="96"/>
      <c r="M153" s="96"/>
      <c r="N153" s="112"/>
      <c r="O153" s="112"/>
      <c r="P153" s="89"/>
      <c r="Q153" s="86"/>
      <c r="R153" s="89"/>
      <c r="S153" s="89"/>
      <c r="T153" s="86"/>
      <c r="U153" s="95"/>
      <c r="V153" s="76"/>
    </row>
    <row r="154" spans="6:22">
      <c r="F154" s="111"/>
      <c r="G154" s="95"/>
      <c r="H154" s="96"/>
      <c r="I154" s="96"/>
      <c r="J154" s="96"/>
      <c r="K154" s="96"/>
      <c r="L154" s="96"/>
      <c r="M154" s="96"/>
      <c r="N154" s="112"/>
      <c r="O154" s="112"/>
      <c r="P154" s="89"/>
      <c r="Q154" s="76"/>
      <c r="R154" s="76"/>
      <c r="S154" s="76"/>
      <c r="T154" s="76"/>
      <c r="U154" s="76"/>
      <c r="V154" s="76"/>
    </row>
    <row r="155" spans="6:22">
      <c r="F155" s="111"/>
      <c r="G155" s="95"/>
      <c r="H155" s="96"/>
      <c r="I155" s="96"/>
      <c r="J155" s="96"/>
      <c r="K155" s="96"/>
      <c r="L155" s="96"/>
      <c r="M155" s="96"/>
      <c r="N155" s="112"/>
      <c r="O155" s="112"/>
      <c r="P155" s="89"/>
      <c r="Q155" s="40"/>
      <c r="R155" s="40"/>
      <c r="S155" s="40"/>
      <c r="T155" s="76"/>
      <c r="U155" s="76"/>
      <c r="V155" s="76"/>
    </row>
    <row r="156" spans="6:22">
      <c r="F156" s="111"/>
      <c r="G156" s="95"/>
      <c r="H156" s="96"/>
      <c r="I156" s="96"/>
      <c r="J156" s="96"/>
      <c r="K156" s="96"/>
      <c r="L156" s="96"/>
      <c r="M156" s="96"/>
      <c r="N156" s="112"/>
      <c r="O156" s="112"/>
      <c r="P156" s="89"/>
      <c r="Q156" s="21"/>
      <c r="R156" s="76"/>
      <c r="S156" s="21"/>
      <c r="T156" s="104"/>
      <c r="U156" s="76"/>
      <c r="V156" s="76"/>
    </row>
    <row r="157" spans="6:22">
      <c r="F157" s="113"/>
      <c r="G157" s="95"/>
      <c r="H157" s="96"/>
      <c r="I157" s="96"/>
      <c r="J157" s="96"/>
      <c r="K157" s="96"/>
      <c r="L157" s="96"/>
      <c r="M157" s="96"/>
      <c r="N157" s="112"/>
      <c r="O157" s="112"/>
      <c r="P157" s="89"/>
      <c r="Q157" s="21"/>
      <c r="R157" s="86"/>
      <c r="S157" s="21"/>
      <c r="T157" s="76"/>
      <c r="U157" s="76"/>
      <c r="V157" s="76"/>
    </row>
    <row r="158" spans="6:22">
      <c r="F158" s="113"/>
      <c r="G158" s="95"/>
      <c r="H158" s="96"/>
      <c r="I158" s="96"/>
      <c r="J158" s="96"/>
      <c r="K158" s="96"/>
      <c r="L158" s="96"/>
      <c r="M158" s="96"/>
      <c r="N158" s="112"/>
      <c r="O158" s="112"/>
      <c r="P158" s="89"/>
      <c r="Q158" s="86"/>
      <c r="R158" s="105"/>
      <c r="S158" s="20"/>
      <c r="T158" s="106"/>
      <c r="U158" s="76"/>
      <c r="V158" s="76"/>
    </row>
    <row r="159" spans="6:22">
      <c r="F159" s="113"/>
      <c r="G159" s="95"/>
      <c r="H159" s="96"/>
      <c r="I159" s="96"/>
      <c r="J159" s="96"/>
      <c r="K159" s="96"/>
      <c r="L159" s="96"/>
      <c r="M159" s="96"/>
      <c r="N159" s="112"/>
      <c r="O159" s="112"/>
      <c r="P159" s="89"/>
      <c r="Q159" s="86"/>
      <c r="R159" s="105"/>
      <c r="S159" s="20"/>
      <c r="T159" s="106"/>
      <c r="U159" s="76"/>
      <c r="V159" s="76"/>
    </row>
    <row r="160" spans="6:22">
      <c r="F160" s="113"/>
      <c r="G160" s="95"/>
      <c r="H160" s="96"/>
      <c r="I160" s="96"/>
      <c r="J160" s="96"/>
      <c r="K160" s="96"/>
      <c r="L160" s="96"/>
      <c r="M160" s="96"/>
      <c r="N160" s="112"/>
      <c r="O160" s="112"/>
      <c r="P160" s="89"/>
      <c r="Q160" s="86"/>
      <c r="R160" s="105"/>
      <c r="S160" s="76"/>
      <c r="T160" s="76"/>
      <c r="U160" s="76"/>
      <c r="V160" s="76"/>
    </row>
    <row r="161" spans="6:22">
      <c r="F161" s="113"/>
      <c r="G161" s="95"/>
      <c r="H161" s="96"/>
      <c r="I161" s="96"/>
      <c r="J161" s="96"/>
      <c r="K161" s="96"/>
      <c r="L161" s="96"/>
      <c r="M161" s="96"/>
      <c r="N161" s="112"/>
      <c r="O161" s="112"/>
      <c r="P161" s="89"/>
      <c r="Q161" s="76"/>
      <c r="R161" s="76"/>
      <c r="S161" s="76"/>
      <c r="T161" s="76"/>
      <c r="U161" s="76"/>
      <c r="V161" s="76"/>
    </row>
    <row r="162" spans="6:22">
      <c r="F162" s="113"/>
      <c r="G162" s="95"/>
      <c r="H162" s="96"/>
      <c r="I162" s="96"/>
      <c r="J162" s="96"/>
      <c r="K162" s="96"/>
      <c r="L162" s="96"/>
      <c r="M162" s="96"/>
      <c r="N162" s="112"/>
      <c r="O162" s="112"/>
      <c r="P162" s="89"/>
      <c r="Q162" s="76"/>
      <c r="R162" s="40"/>
      <c r="S162" s="76"/>
      <c r="T162" s="76"/>
      <c r="U162" s="76"/>
      <c r="V162" s="76"/>
    </row>
    <row r="163" spans="6:22">
      <c r="F163" s="111"/>
      <c r="G163" s="95"/>
      <c r="H163" s="96"/>
      <c r="I163" s="96"/>
      <c r="J163" s="96"/>
      <c r="K163" s="96"/>
      <c r="L163" s="96"/>
      <c r="M163" s="96"/>
      <c r="N163" s="112"/>
      <c r="O163" s="112"/>
      <c r="P163" s="89"/>
      <c r="Q163" s="76"/>
      <c r="R163" s="76"/>
      <c r="S163" s="76"/>
      <c r="T163" s="76"/>
      <c r="U163" s="76"/>
      <c r="V163" s="76"/>
    </row>
    <row r="164" spans="6:22">
      <c r="F164" s="111"/>
      <c r="G164" s="95"/>
      <c r="H164" s="96"/>
      <c r="I164" s="96"/>
      <c r="J164" s="96"/>
      <c r="K164" s="96"/>
      <c r="L164" s="96"/>
      <c r="M164" s="96"/>
      <c r="N164" s="112"/>
      <c r="O164" s="112"/>
      <c r="P164" s="89"/>
      <c r="Q164" s="40"/>
      <c r="R164" s="115"/>
      <c r="S164" s="115"/>
      <c r="T164" s="115"/>
      <c r="U164" s="115"/>
      <c r="V164" s="115"/>
    </row>
    <row r="165" spans="6:22">
      <c r="F165" s="111"/>
      <c r="G165" s="95"/>
      <c r="H165" s="96"/>
      <c r="I165" s="96"/>
      <c r="J165" s="96"/>
      <c r="K165" s="96"/>
      <c r="L165" s="96"/>
      <c r="M165" s="96"/>
      <c r="N165" s="112"/>
      <c r="O165" s="112"/>
      <c r="P165" s="89"/>
      <c r="Q165" s="76"/>
      <c r="R165" s="76"/>
      <c r="S165" s="76"/>
      <c r="T165" s="76"/>
      <c r="U165" s="76"/>
      <c r="V165" s="76"/>
    </row>
    <row r="166" spans="6:22">
      <c r="F166" s="111"/>
      <c r="G166" s="95"/>
      <c r="H166" s="96"/>
      <c r="I166" s="96"/>
      <c r="J166" s="96"/>
      <c r="K166" s="96"/>
      <c r="L166" s="96"/>
      <c r="M166" s="96"/>
      <c r="N166" s="112"/>
      <c r="O166" s="112"/>
      <c r="P166" s="89"/>
      <c r="Q166" s="116"/>
      <c r="R166" s="116"/>
      <c r="S166" s="116"/>
      <c r="T166" s="116"/>
      <c r="U166" s="116"/>
      <c r="V166" s="116"/>
    </row>
    <row r="167" spans="6:22">
      <c r="F167" s="111"/>
      <c r="G167" s="95"/>
      <c r="H167" s="96"/>
      <c r="I167" s="96"/>
      <c r="J167" s="96"/>
      <c r="K167" s="96"/>
      <c r="L167" s="96"/>
      <c r="M167" s="96"/>
      <c r="N167" s="112"/>
      <c r="O167" s="112"/>
      <c r="P167" s="89"/>
      <c r="Q167" s="76"/>
      <c r="R167" s="20"/>
      <c r="S167" s="20"/>
      <c r="T167" s="20"/>
      <c r="U167" s="20"/>
      <c r="V167" s="20"/>
    </row>
    <row r="168" spans="6:22">
      <c r="F168" s="111"/>
      <c r="G168" s="95"/>
      <c r="H168" s="96"/>
      <c r="I168" s="96"/>
      <c r="J168" s="96"/>
      <c r="K168" s="96"/>
      <c r="L168" s="96"/>
      <c r="M168" s="96"/>
      <c r="N168" s="112"/>
      <c r="O168" s="112"/>
      <c r="P168" s="89"/>
      <c r="Q168" s="20"/>
      <c r="R168" s="20"/>
      <c r="S168" s="20"/>
      <c r="T168" s="20"/>
      <c r="U168" s="20"/>
      <c r="V168" s="20"/>
    </row>
    <row r="169" spans="6:22">
      <c r="F169" s="111"/>
      <c r="G169" s="95"/>
      <c r="H169" s="96"/>
      <c r="I169" s="96"/>
      <c r="J169" s="96"/>
      <c r="K169" s="96"/>
      <c r="L169" s="96"/>
      <c r="M169" s="96"/>
      <c r="N169" s="112"/>
      <c r="O169" s="112"/>
      <c r="P169" s="89"/>
      <c r="Q169" s="86"/>
      <c r="R169" s="105"/>
      <c r="S169" s="20"/>
      <c r="T169" s="20"/>
      <c r="U169" s="76"/>
      <c r="V169" s="76"/>
    </row>
    <row r="170" spans="6:22">
      <c r="F170" s="111"/>
      <c r="G170" s="95"/>
      <c r="H170" s="96"/>
      <c r="I170" s="96"/>
      <c r="J170" s="96"/>
      <c r="K170" s="96"/>
      <c r="L170" s="96"/>
      <c r="M170" s="96"/>
      <c r="N170" s="112"/>
      <c r="O170" s="112"/>
      <c r="P170" s="89"/>
      <c r="Q170" s="76"/>
      <c r="R170" s="76"/>
      <c r="S170" s="76"/>
      <c r="T170" s="76"/>
      <c r="U170" s="76"/>
      <c r="V170" s="76"/>
    </row>
    <row r="171" spans="6:22">
      <c r="F171" s="111"/>
      <c r="G171" s="95"/>
      <c r="H171" s="96"/>
      <c r="I171" s="96"/>
      <c r="J171" s="96"/>
      <c r="K171" s="96"/>
      <c r="L171" s="96"/>
      <c r="M171" s="96"/>
      <c r="N171" s="112"/>
      <c r="O171" s="112"/>
      <c r="P171" s="89"/>
      <c r="Q171" s="76"/>
      <c r="R171" s="76"/>
      <c r="S171" s="76"/>
      <c r="T171" s="76"/>
      <c r="U171" s="76"/>
      <c r="V171" s="76"/>
    </row>
    <row r="172" spans="6:22" ht="15">
      <c r="F172" s="111"/>
      <c r="G172" s="95"/>
      <c r="H172" s="96"/>
      <c r="I172" s="96"/>
      <c r="J172" s="96"/>
      <c r="K172" s="96"/>
      <c r="L172" s="96"/>
      <c r="M172" s="96"/>
      <c r="N172" s="112"/>
      <c r="O172" s="112"/>
      <c r="P172" s="89"/>
      <c r="Q172" s="117"/>
      <c r="R172" s="117"/>
      <c r="S172" s="117"/>
      <c r="T172" s="117"/>
      <c r="U172" s="117"/>
      <c r="V172" s="117"/>
    </row>
    <row r="173" spans="6:22">
      <c r="F173" s="111"/>
      <c r="G173" s="95"/>
      <c r="H173" s="96"/>
      <c r="I173" s="96"/>
      <c r="J173" s="96"/>
      <c r="K173" s="96"/>
      <c r="L173" s="96"/>
      <c r="M173" s="96"/>
      <c r="N173" s="112"/>
      <c r="O173" s="112"/>
      <c r="P173" s="89"/>
      <c r="Q173" s="107"/>
      <c r="R173" s="22"/>
      <c r="S173" s="22"/>
      <c r="T173" s="22"/>
      <c r="U173" s="22"/>
      <c r="V173" s="76"/>
    </row>
    <row r="174" spans="6:22" ht="15">
      <c r="F174" s="111"/>
      <c r="G174" s="95"/>
      <c r="H174" s="96"/>
      <c r="I174" s="96"/>
      <c r="J174" s="96"/>
      <c r="K174" s="96"/>
      <c r="L174" s="96"/>
      <c r="M174" s="96"/>
      <c r="N174" s="112"/>
      <c r="O174" s="112"/>
      <c r="P174" s="89"/>
      <c r="Q174" s="118"/>
      <c r="R174" s="118"/>
      <c r="S174" s="118"/>
      <c r="T174" s="118"/>
      <c r="U174" s="118"/>
      <c r="V174" s="118"/>
    </row>
    <row r="175" spans="6:22">
      <c r="F175" s="111"/>
      <c r="G175" s="95"/>
      <c r="H175" s="96"/>
      <c r="I175" s="96"/>
      <c r="J175" s="96"/>
      <c r="K175" s="96"/>
      <c r="L175" s="96"/>
      <c r="M175" s="96"/>
      <c r="N175" s="112"/>
      <c r="O175" s="112"/>
      <c r="P175" s="89"/>
      <c r="Q175" s="107"/>
      <c r="R175" s="76"/>
      <c r="S175" s="76"/>
      <c r="T175" s="76"/>
      <c r="U175" s="76"/>
      <c r="V175" s="76"/>
    </row>
    <row r="176" spans="6:22" ht="15">
      <c r="F176" s="111"/>
      <c r="G176" s="95"/>
      <c r="H176" s="96"/>
      <c r="I176" s="96"/>
      <c r="J176" s="96"/>
      <c r="K176" s="96"/>
      <c r="L176" s="96"/>
      <c r="M176" s="96"/>
      <c r="N176" s="112"/>
      <c r="O176" s="112"/>
      <c r="P176" s="89"/>
      <c r="Q176" s="119"/>
      <c r="R176" s="119"/>
      <c r="S176" s="119"/>
      <c r="T176" s="119"/>
      <c r="U176" s="119"/>
      <c r="V176" s="119"/>
    </row>
    <row r="177" spans="6:22">
      <c r="F177" s="111"/>
      <c r="G177" s="95"/>
      <c r="H177" s="96"/>
      <c r="I177" s="96"/>
      <c r="J177" s="96"/>
      <c r="K177" s="96"/>
      <c r="L177" s="96"/>
      <c r="M177" s="96"/>
      <c r="N177" s="112"/>
      <c r="O177" s="112"/>
      <c r="P177" s="89"/>
      <c r="Q177" s="107"/>
      <c r="R177" s="76"/>
      <c r="S177" s="76"/>
      <c r="T177" s="76"/>
      <c r="U177" s="76"/>
      <c r="V177" s="76"/>
    </row>
    <row r="178" spans="6:22" ht="18.75">
      <c r="F178" s="113"/>
      <c r="G178" s="95"/>
      <c r="H178" s="96"/>
      <c r="I178" s="96"/>
      <c r="J178" s="96"/>
      <c r="K178" s="96"/>
      <c r="L178" s="96"/>
      <c r="M178" s="96"/>
      <c r="N178" s="112"/>
      <c r="O178" s="112"/>
      <c r="P178" s="89"/>
      <c r="Q178" s="120"/>
      <c r="R178" s="120"/>
      <c r="S178" s="120"/>
      <c r="T178" s="120"/>
      <c r="U178" s="120"/>
      <c r="V178" s="120"/>
    </row>
    <row r="179" spans="6:22">
      <c r="F179" s="113"/>
      <c r="G179" s="95"/>
      <c r="H179" s="96"/>
      <c r="I179" s="96"/>
      <c r="J179" s="96"/>
      <c r="K179" s="96"/>
      <c r="L179" s="96"/>
      <c r="M179" s="96"/>
      <c r="N179" s="112"/>
      <c r="O179" s="112"/>
      <c r="P179" s="89"/>
      <c r="Q179" s="89"/>
      <c r="R179" s="76"/>
      <c r="S179" s="76"/>
      <c r="T179" s="76"/>
      <c r="U179" s="76"/>
      <c r="V179" s="76"/>
    </row>
    <row r="180" spans="6:22">
      <c r="F180" s="113"/>
      <c r="G180" s="95"/>
      <c r="H180" s="96"/>
      <c r="I180" s="96"/>
      <c r="J180" s="96"/>
      <c r="K180" s="96"/>
      <c r="L180" s="96"/>
      <c r="M180" s="96"/>
      <c r="N180" s="112"/>
      <c r="O180" s="112"/>
      <c r="P180" s="89"/>
      <c r="Q180" s="89"/>
      <c r="R180" s="76"/>
      <c r="S180" s="76"/>
      <c r="T180" s="76"/>
      <c r="U180" s="76"/>
      <c r="V180" s="76"/>
    </row>
    <row r="181" spans="6:22">
      <c r="F181" s="113"/>
      <c r="G181" s="95"/>
      <c r="H181" s="96"/>
      <c r="I181" s="96"/>
      <c r="J181" s="96"/>
      <c r="K181" s="96"/>
      <c r="L181" s="96"/>
      <c r="M181" s="96"/>
      <c r="N181" s="112"/>
      <c r="O181" s="112"/>
      <c r="P181" s="89"/>
      <c r="Q181" s="89"/>
      <c r="R181" s="76"/>
      <c r="S181" s="76"/>
      <c r="T181" s="76"/>
      <c r="U181" s="76"/>
      <c r="V181" s="76"/>
    </row>
    <row r="182" spans="6:22">
      <c r="F182" s="113"/>
      <c r="G182" s="95"/>
      <c r="H182" s="96"/>
      <c r="I182" s="96"/>
      <c r="J182" s="96"/>
      <c r="K182" s="96"/>
      <c r="L182" s="96"/>
      <c r="M182" s="96"/>
      <c r="N182" s="112"/>
      <c r="O182" s="112"/>
      <c r="P182" s="89"/>
      <c r="Q182" s="89"/>
      <c r="R182" s="76"/>
      <c r="S182" s="76"/>
      <c r="T182" s="76"/>
      <c r="U182" s="76"/>
      <c r="V182" s="76"/>
    </row>
    <row r="183" spans="6:22">
      <c r="F183" s="113"/>
      <c r="G183" s="95"/>
      <c r="H183" s="96"/>
      <c r="I183" s="96"/>
      <c r="J183" s="96"/>
      <c r="K183" s="96"/>
      <c r="L183" s="96"/>
      <c r="M183" s="96"/>
      <c r="N183" s="112"/>
      <c r="O183" s="112"/>
      <c r="P183" s="89"/>
      <c r="Q183" s="89"/>
      <c r="R183" s="76"/>
      <c r="S183" s="76"/>
      <c r="T183" s="76"/>
      <c r="U183" s="76"/>
      <c r="V183" s="76"/>
    </row>
    <row r="184" spans="6:22">
      <c r="F184" s="111"/>
      <c r="G184" s="95"/>
      <c r="H184" s="96"/>
      <c r="I184" s="96"/>
      <c r="J184" s="96"/>
      <c r="K184" s="96"/>
      <c r="L184" s="96"/>
      <c r="M184" s="96"/>
      <c r="N184" s="112"/>
      <c r="O184" s="112"/>
      <c r="P184" s="89"/>
      <c r="Q184" s="89"/>
      <c r="R184" s="76"/>
      <c r="S184" s="76"/>
      <c r="T184" s="76"/>
      <c r="U184" s="76"/>
      <c r="V184" s="76"/>
    </row>
    <row r="185" spans="6:22">
      <c r="F185" s="111"/>
      <c r="G185" s="95"/>
      <c r="H185" s="96"/>
      <c r="I185" s="96"/>
      <c r="J185" s="96"/>
      <c r="K185" s="96"/>
      <c r="L185" s="96"/>
      <c r="M185" s="96"/>
      <c r="N185" s="112"/>
      <c r="O185" s="112"/>
      <c r="P185" s="89"/>
      <c r="Q185" s="89"/>
      <c r="R185" s="76"/>
      <c r="S185" s="76"/>
      <c r="T185" s="76"/>
      <c r="U185" s="76"/>
      <c r="V185" s="76"/>
    </row>
    <row r="186" spans="6:22">
      <c r="F186" s="111"/>
      <c r="G186" s="95"/>
      <c r="H186" s="96"/>
      <c r="I186" s="96"/>
      <c r="J186" s="96"/>
      <c r="K186" s="96"/>
      <c r="L186" s="96"/>
      <c r="M186" s="96"/>
      <c r="N186" s="112"/>
      <c r="O186" s="112"/>
      <c r="P186" s="89"/>
      <c r="Q186" s="89"/>
      <c r="R186" s="76"/>
      <c r="S186" s="76"/>
      <c r="T186" s="76"/>
      <c r="U186" s="76"/>
      <c r="V186" s="76"/>
    </row>
    <row r="187" spans="6:22">
      <c r="F187" s="111"/>
      <c r="G187" s="95"/>
      <c r="H187" s="96"/>
      <c r="I187" s="96"/>
      <c r="J187" s="96"/>
      <c r="K187" s="96"/>
      <c r="L187" s="96"/>
      <c r="M187" s="96"/>
      <c r="N187" s="112"/>
      <c r="O187" s="112"/>
      <c r="P187" s="89"/>
      <c r="Q187" s="89"/>
      <c r="R187" s="76"/>
      <c r="S187" s="76"/>
      <c r="T187" s="76"/>
      <c r="U187" s="76"/>
      <c r="V187" s="76"/>
    </row>
    <row r="188" spans="6:22">
      <c r="F188" s="111"/>
      <c r="G188" s="95"/>
      <c r="H188" s="96"/>
      <c r="I188" s="96"/>
      <c r="J188" s="96"/>
      <c r="K188" s="96"/>
      <c r="L188" s="96"/>
      <c r="M188" s="96"/>
      <c r="N188" s="112"/>
      <c r="O188" s="112"/>
      <c r="P188" s="89"/>
      <c r="Q188" s="89"/>
      <c r="R188" s="76"/>
      <c r="S188" s="76"/>
      <c r="T188" s="76"/>
      <c r="U188" s="76"/>
      <c r="V188" s="76"/>
    </row>
    <row r="189" spans="6:22">
      <c r="F189" s="111"/>
      <c r="G189" s="95"/>
      <c r="H189" s="96"/>
      <c r="I189" s="96"/>
      <c r="J189" s="96"/>
      <c r="K189" s="96"/>
      <c r="L189" s="96"/>
      <c r="M189" s="96"/>
      <c r="N189" s="112"/>
      <c r="O189" s="112"/>
      <c r="P189" s="89"/>
      <c r="Q189" s="89"/>
      <c r="R189" s="76"/>
      <c r="S189" s="76"/>
      <c r="T189" s="76"/>
      <c r="U189" s="76"/>
      <c r="V189" s="76"/>
    </row>
    <row r="190" spans="6:22">
      <c r="F190" s="111"/>
      <c r="G190" s="95"/>
      <c r="H190" s="96"/>
      <c r="I190" s="96"/>
      <c r="J190" s="96"/>
      <c r="K190" s="96"/>
      <c r="L190" s="96"/>
      <c r="M190" s="96"/>
      <c r="N190" s="112"/>
      <c r="O190" s="112"/>
      <c r="P190" s="89"/>
      <c r="Q190" s="89"/>
      <c r="R190" s="76"/>
      <c r="S190" s="76"/>
      <c r="T190" s="76"/>
      <c r="U190" s="76"/>
      <c r="V190" s="76"/>
    </row>
    <row r="191" spans="6:22">
      <c r="F191" s="111"/>
      <c r="G191" s="95"/>
      <c r="H191" s="96"/>
      <c r="I191" s="96"/>
      <c r="J191" s="96"/>
      <c r="K191" s="96"/>
      <c r="L191" s="96"/>
      <c r="M191" s="96"/>
      <c r="N191" s="112"/>
      <c r="O191" s="112"/>
      <c r="P191" s="89"/>
      <c r="Q191" s="89"/>
      <c r="R191" s="76"/>
      <c r="S191" s="76"/>
      <c r="T191" s="76"/>
      <c r="U191" s="76"/>
      <c r="V191" s="76"/>
    </row>
    <row r="192" spans="6:22">
      <c r="F192" s="111"/>
      <c r="G192" s="95"/>
      <c r="H192" s="96"/>
      <c r="I192" s="96"/>
      <c r="J192" s="96"/>
      <c r="K192" s="96"/>
      <c r="L192" s="96"/>
      <c r="M192" s="96"/>
      <c r="N192" s="112"/>
      <c r="O192" s="112"/>
      <c r="P192" s="89"/>
      <c r="Q192" s="89"/>
      <c r="R192" s="76"/>
      <c r="S192" s="76"/>
      <c r="T192" s="76"/>
      <c r="U192" s="76"/>
      <c r="V192" s="76"/>
    </row>
    <row r="193" spans="6:22">
      <c r="F193" s="111"/>
      <c r="G193" s="95"/>
      <c r="H193" s="96"/>
      <c r="I193" s="96"/>
      <c r="J193" s="96"/>
      <c r="K193" s="96"/>
      <c r="L193" s="96"/>
      <c r="M193" s="96"/>
      <c r="N193" s="112"/>
      <c r="O193" s="112"/>
      <c r="P193" s="89"/>
      <c r="Q193" s="89"/>
      <c r="R193" s="76"/>
      <c r="S193" s="76"/>
      <c r="T193" s="76"/>
      <c r="U193" s="76"/>
      <c r="V193" s="76"/>
    </row>
    <row r="194" spans="6:22">
      <c r="F194" s="111"/>
      <c r="G194" s="95"/>
      <c r="H194" s="96"/>
      <c r="I194" s="96"/>
      <c r="J194" s="96"/>
      <c r="K194" s="96"/>
      <c r="L194" s="96"/>
      <c r="M194" s="96"/>
      <c r="N194" s="112"/>
      <c r="O194" s="112"/>
      <c r="P194" s="89"/>
      <c r="Q194" s="89"/>
      <c r="R194" s="76"/>
      <c r="S194" s="76"/>
      <c r="T194" s="76"/>
      <c r="U194" s="76"/>
      <c r="V194" s="76"/>
    </row>
    <row r="195" spans="6:22">
      <c r="F195" s="111"/>
      <c r="G195" s="95"/>
      <c r="H195" s="96"/>
      <c r="I195" s="96"/>
      <c r="J195" s="96"/>
      <c r="K195" s="96"/>
      <c r="L195" s="96"/>
      <c r="M195" s="96"/>
      <c r="N195" s="112"/>
      <c r="O195" s="112"/>
      <c r="P195" s="89"/>
      <c r="Q195" s="89"/>
      <c r="R195" s="76"/>
      <c r="S195" s="76"/>
      <c r="T195" s="76"/>
      <c r="U195" s="76"/>
      <c r="V195" s="76"/>
    </row>
    <row r="196" spans="6:22">
      <c r="F196" s="111"/>
      <c r="G196" s="95"/>
      <c r="H196" s="96"/>
      <c r="I196" s="96"/>
      <c r="J196" s="96"/>
      <c r="K196" s="96"/>
      <c r="L196" s="96"/>
      <c r="M196" s="96"/>
      <c r="N196" s="112"/>
      <c r="O196" s="112"/>
      <c r="P196" s="89"/>
      <c r="Q196" s="110"/>
      <c r="R196" s="110"/>
      <c r="S196" s="110"/>
      <c r="T196" s="110"/>
      <c r="U196" s="110"/>
      <c r="V196" s="76"/>
    </row>
    <row r="197" spans="6:22">
      <c r="F197" s="111"/>
      <c r="G197" s="95"/>
      <c r="H197" s="96"/>
      <c r="I197" s="96"/>
      <c r="J197" s="96"/>
      <c r="K197" s="96"/>
      <c r="L197" s="96"/>
      <c r="M197" s="96"/>
      <c r="N197" s="112"/>
      <c r="O197" s="112"/>
      <c r="P197" s="89"/>
      <c r="Q197" s="94"/>
      <c r="R197" s="94"/>
      <c r="S197" s="94"/>
      <c r="T197" s="94"/>
      <c r="U197" s="94"/>
      <c r="V197" s="76"/>
    </row>
    <row r="198" spans="6:22">
      <c r="F198" s="111"/>
      <c r="G198" s="95"/>
      <c r="H198" s="96"/>
      <c r="I198" s="96"/>
      <c r="J198" s="96"/>
      <c r="K198" s="96"/>
      <c r="L198" s="96"/>
      <c r="M198" s="96"/>
      <c r="N198" s="112"/>
      <c r="O198" s="112"/>
      <c r="P198" s="89"/>
      <c r="Q198" s="94"/>
      <c r="R198" s="94"/>
      <c r="S198" s="94"/>
      <c r="T198" s="108"/>
      <c r="U198" s="94"/>
      <c r="V198" s="76"/>
    </row>
    <row r="199" spans="6:22"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6:22"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6:22"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</sheetData>
  <mergeCells count="195">
    <mergeCell ref="A98:F98"/>
    <mergeCell ref="A102:F102"/>
    <mergeCell ref="A104:F104"/>
    <mergeCell ref="Q67:Q69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40:Q42"/>
    <mergeCell ref="Q37:Q39"/>
    <mergeCell ref="Q34:Q36"/>
    <mergeCell ref="Q43:Q45"/>
    <mergeCell ref="Q46:Q48"/>
    <mergeCell ref="Q49:Q51"/>
    <mergeCell ref="Q52:Q54"/>
    <mergeCell ref="Q55:Q57"/>
    <mergeCell ref="Q58:Q60"/>
    <mergeCell ref="L98:P98"/>
    <mergeCell ref="R97:T97"/>
    <mergeCell ref="C3:E3"/>
    <mergeCell ref="F3:H3"/>
    <mergeCell ref="I3:K3"/>
    <mergeCell ref="C2:K2"/>
    <mergeCell ref="I78:J78"/>
    <mergeCell ref="I23:J23"/>
    <mergeCell ref="I24:J24"/>
    <mergeCell ref="I26:J26"/>
    <mergeCell ref="Q61:Q63"/>
    <mergeCell ref="Q64:Q66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I77:J77"/>
    <mergeCell ref="I98:K98"/>
    <mergeCell ref="A1:K1"/>
    <mergeCell ref="A94:A96"/>
    <mergeCell ref="I94:J94"/>
    <mergeCell ref="I95:J95"/>
    <mergeCell ref="I96:J96"/>
    <mergeCell ref="A88:A90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A79:A81"/>
    <mergeCell ref="I79:J79"/>
    <mergeCell ref="I80:J80"/>
    <mergeCell ref="I81:J81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I27:J27"/>
    <mergeCell ref="A43:A45"/>
    <mergeCell ref="I43:J43"/>
    <mergeCell ref="I44:J44"/>
    <mergeCell ref="I45:J45"/>
    <mergeCell ref="A34:A36"/>
    <mergeCell ref="I34:J34"/>
    <mergeCell ref="I35:J35"/>
    <mergeCell ref="I36:J36"/>
    <mergeCell ref="A37:A39"/>
    <mergeCell ref="I37:J37"/>
    <mergeCell ref="I38:J38"/>
    <mergeCell ref="I39:J39"/>
    <mergeCell ref="A25:A27"/>
    <mergeCell ref="I25:J25"/>
    <mergeCell ref="I33:J33"/>
    <mergeCell ref="B2:B3"/>
    <mergeCell ref="A16:A18"/>
    <mergeCell ref="I16:J16"/>
    <mergeCell ref="I17:J17"/>
    <mergeCell ref="I18:J18"/>
    <mergeCell ref="A19:A21"/>
    <mergeCell ref="I19:J19"/>
    <mergeCell ref="I20:J20"/>
    <mergeCell ref="I21:J21"/>
    <mergeCell ref="A10:A12"/>
    <mergeCell ref="I10:J10"/>
    <mergeCell ref="I11:J11"/>
    <mergeCell ref="I12:J12"/>
    <mergeCell ref="A13:A15"/>
    <mergeCell ref="I13:J13"/>
    <mergeCell ref="I14:J14"/>
    <mergeCell ref="I15:J15"/>
    <mergeCell ref="A22:A24"/>
    <mergeCell ref="I22:J22"/>
    <mergeCell ref="R90:T90"/>
    <mergeCell ref="L1:P1"/>
    <mergeCell ref="R81:V81"/>
    <mergeCell ref="R83:V83"/>
    <mergeCell ref="R86:V86"/>
    <mergeCell ref="R94:T94"/>
    <mergeCell ref="A4:A6"/>
    <mergeCell ref="I4:J4"/>
    <mergeCell ref="I5:J5"/>
    <mergeCell ref="I6:J6"/>
    <mergeCell ref="A7:A9"/>
    <mergeCell ref="I7:J7"/>
    <mergeCell ref="I8:J8"/>
    <mergeCell ref="I9:J9"/>
    <mergeCell ref="A28:A30"/>
    <mergeCell ref="I28:J28"/>
    <mergeCell ref="I29:J29"/>
    <mergeCell ref="I30:J30"/>
    <mergeCell ref="A31:A33"/>
    <mergeCell ref="I31:J31"/>
    <mergeCell ref="I32:J32"/>
    <mergeCell ref="A2:A3"/>
    <mergeCell ref="AD38:AE38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AD39:AE39"/>
    <mergeCell ref="AD40:AE40"/>
    <mergeCell ref="AD41:AE41"/>
    <mergeCell ref="AD42:AE42"/>
    <mergeCell ref="AD43:AE43"/>
    <mergeCell ref="AD44:AE44"/>
    <mergeCell ref="V90:W90"/>
    <mergeCell ref="V91:W91"/>
    <mergeCell ref="V92:W92"/>
    <mergeCell ref="V93:W93"/>
    <mergeCell ref="V94:W94"/>
    <mergeCell ref="V95:W95"/>
  </mergeCells>
  <hyperlinks>
    <hyperlink ref="A102" r:id="rId1"/>
  </hyperlinks>
  <pageMargins left="0.7" right="0.7" top="0.75" bottom="0.75" header="0.3" footer="0.3"/>
  <pageSetup paperSize="9" scale="95" orientation="portrait" r:id="rId2"/>
  <ignoredErrors>
    <ignoredError sqref="O3:P3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09"/>
  <sheetViews>
    <sheetView workbookViewId="0">
      <selection activeCell="L4" sqref="L4:P4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71</v>
      </c>
      <c r="B2" s="294">
        <f>+Januar!B2</f>
        <v>2019</v>
      </c>
      <c r="C2" s="294" t="str">
        <f>+Q103</f>
        <v xml:space="preserve">Dit blodtryk er i Okt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29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Okt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+September!L97</f>
        <v>133</v>
      </c>
      <c r="M3" s="81">
        <f>+September!M97</f>
        <v>77</v>
      </c>
      <c r="N3" s="81">
        <f>+September!N97</f>
        <v>68</v>
      </c>
      <c r="O3" s="81">
        <f>+September!O97</f>
        <v>95</v>
      </c>
      <c r="P3" s="81">
        <f>+September!P97</f>
        <v>56</v>
      </c>
      <c r="Q3" s="226" t="str">
        <f>CONCATENATE(Q98,Q99,B2)</f>
        <v>Avg Sep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133</v>
      </c>
      <c r="D4" s="31"/>
      <c r="E4" s="31"/>
      <c r="F4" s="31"/>
      <c r="G4" s="31"/>
      <c r="H4" s="31"/>
      <c r="I4" s="306">
        <f t="shared" ref="I4:I67" si="0">INT(AVERAGE(C4:H4))</f>
        <v>133</v>
      </c>
      <c r="J4" s="306"/>
      <c r="K4" s="144" t="str">
        <f>IF(I4&gt;=$L$100,"Over","Under")</f>
        <v>Under</v>
      </c>
      <c r="L4" s="10">
        <f>+I4</f>
        <v>133</v>
      </c>
      <c r="M4" s="11">
        <f>+I5</f>
        <v>77</v>
      </c>
      <c r="N4" s="12">
        <f>+I6</f>
        <v>73</v>
      </c>
      <c r="O4" s="134">
        <f>+(2/3*M4)+(1/3*L4)</f>
        <v>95.666666666666657</v>
      </c>
      <c r="P4" s="135">
        <f>+L4-M4</f>
        <v>56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77</v>
      </c>
      <c r="D5" s="29"/>
      <c r="E5" s="29"/>
      <c r="F5" s="29"/>
      <c r="G5" s="29"/>
      <c r="H5" s="29"/>
      <c r="I5" s="282">
        <f t="shared" si="0"/>
        <v>77</v>
      </c>
      <c r="J5" s="282"/>
      <c r="K5" s="153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73</v>
      </c>
      <c r="D6" s="30"/>
      <c r="E6" s="30"/>
      <c r="F6" s="30"/>
      <c r="G6" s="30"/>
      <c r="H6" s="30"/>
      <c r="I6" s="283">
        <f t="shared" si="0"/>
        <v>73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44" t="str">
        <f>IF(I7&gt;=$L$100,"Over","Under")</f>
        <v>Under</v>
      </c>
      <c r="L7" s="201">
        <f>+I7</f>
        <v>130</v>
      </c>
      <c r="M7" s="202">
        <f>+I8</f>
        <v>75</v>
      </c>
      <c r="N7" s="202">
        <f>+I9</f>
        <v>65</v>
      </c>
      <c r="O7" s="203">
        <f>+(2/3*M7)+(1/3*L7)</f>
        <v>93.333333333333329</v>
      </c>
      <c r="P7" s="202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130</v>
      </c>
      <c r="D10" s="28"/>
      <c r="E10" s="28"/>
      <c r="F10" s="28"/>
      <c r="G10" s="28"/>
      <c r="H10" s="28"/>
      <c r="I10" s="269">
        <f t="shared" si="0"/>
        <v>130</v>
      </c>
      <c r="J10" s="269"/>
      <c r="K10" s="144" t="str">
        <f>IF(I10&gt;=$L$100,"Over","Under")</f>
        <v>Under</v>
      </c>
      <c r="L10" s="201">
        <f>+I10</f>
        <v>130</v>
      </c>
      <c r="M10" s="202">
        <f>+I11</f>
        <v>75</v>
      </c>
      <c r="N10" s="202">
        <f>+I12</f>
        <v>65</v>
      </c>
      <c r="O10" s="203">
        <f>+(2/3*M10)+(1/3*L10)</f>
        <v>93.333333333333329</v>
      </c>
      <c r="P10" s="202">
        <f>+L10-M10</f>
        <v>55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75</v>
      </c>
      <c r="D11" s="26"/>
      <c r="E11" s="26"/>
      <c r="F11" s="26"/>
      <c r="G11" s="26"/>
      <c r="H11" s="26"/>
      <c r="I11" s="284">
        <f t="shared" si="0"/>
        <v>75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65</v>
      </c>
      <c r="D12" s="27"/>
      <c r="E12" s="27"/>
      <c r="F12" s="27"/>
      <c r="G12" s="27"/>
      <c r="H12" s="27"/>
      <c r="I12" s="285">
        <f t="shared" si="0"/>
        <v>65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137</v>
      </c>
      <c r="D13" s="28"/>
      <c r="E13" s="28"/>
      <c r="F13" s="28"/>
      <c r="G13" s="28"/>
      <c r="H13" s="28"/>
      <c r="I13" s="269">
        <f t="shared" si="0"/>
        <v>137</v>
      </c>
      <c r="J13" s="269"/>
      <c r="K13" s="144" t="str">
        <f>IF(I13&gt;=$L$100,"Over","Under")</f>
        <v>Under</v>
      </c>
      <c r="L13" s="201">
        <f>+I13</f>
        <v>137</v>
      </c>
      <c r="M13" s="202">
        <f>+I14</f>
        <v>73</v>
      </c>
      <c r="N13" s="202">
        <f>+I15</f>
        <v>68</v>
      </c>
      <c r="O13" s="203">
        <f>+(2/3*M13)+(1/3*L13)</f>
        <v>94.333333333333329</v>
      </c>
      <c r="P13" s="202">
        <f>+L13-M13</f>
        <v>64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73</v>
      </c>
      <c r="D14" s="26"/>
      <c r="E14" s="26"/>
      <c r="F14" s="26"/>
      <c r="G14" s="26"/>
      <c r="H14" s="26"/>
      <c r="I14" s="284">
        <f t="shared" si="0"/>
        <v>73</v>
      </c>
      <c r="J14" s="284"/>
      <c r="K14" s="153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68</v>
      </c>
      <c r="D15" s="27"/>
      <c r="E15" s="27"/>
      <c r="F15" s="27"/>
      <c r="G15" s="27"/>
      <c r="H15" s="27"/>
      <c r="I15" s="285">
        <f t="shared" si="0"/>
        <v>68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133</v>
      </c>
      <c r="D16" s="28"/>
      <c r="E16" s="28"/>
      <c r="F16" s="28"/>
      <c r="G16" s="28"/>
      <c r="H16" s="28"/>
      <c r="I16" s="269">
        <f t="shared" si="0"/>
        <v>133</v>
      </c>
      <c r="J16" s="269"/>
      <c r="K16" s="144" t="str">
        <f>IF(I16&gt;=$L$100,"Over","Under")</f>
        <v>Under</v>
      </c>
      <c r="L16" s="201">
        <f>+I16</f>
        <v>133</v>
      </c>
      <c r="M16" s="202">
        <f>+I17</f>
        <v>70</v>
      </c>
      <c r="N16" s="202">
        <f>+I18</f>
        <v>67</v>
      </c>
      <c r="O16" s="203">
        <f>+(2/3*M16)+(1/3*L16)</f>
        <v>91</v>
      </c>
      <c r="P16" s="202">
        <f>+L16-M16</f>
        <v>63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70</v>
      </c>
      <c r="D17" s="26"/>
      <c r="E17" s="26"/>
      <c r="F17" s="26"/>
      <c r="G17" s="26"/>
      <c r="H17" s="26"/>
      <c r="I17" s="284">
        <f t="shared" si="0"/>
        <v>70</v>
      </c>
      <c r="J17" s="284"/>
      <c r="K17" s="153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67</v>
      </c>
      <c r="D18" s="27"/>
      <c r="E18" s="27"/>
      <c r="F18" s="27"/>
      <c r="G18" s="27"/>
      <c r="H18" s="27"/>
      <c r="I18" s="285">
        <f t="shared" si="0"/>
        <v>67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130</v>
      </c>
      <c r="D19" s="28"/>
      <c r="E19" s="28"/>
      <c r="F19" s="28"/>
      <c r="G19" s="28"/>
      <c r="H19" s="28"/>
      <c r="I19" s="269">
        <f t="shared" si="0"/>
        <v>130</v>
      </c>
      <c r="J19" s="269"/>
      <c r="K19" s="144" t="str">
        <f>IF(I19&gt;=$L$100,"Over","Under")</f>
        <v>Under</v>
      </c>
      <c r="L19" s="201">
        <f>+I19</f>
        <v>130</v>
      </c>
      <c r="M19" s="202">
        <f>+I20</f>
        <v>75</v>
      </c>
      <c r="N19" s="202">
        <f>+I21</f>
        <v>65</v>
      </c>
      <c r="O19" s="203">
        <f>+(2/3*M19)+(1/3*L19)</f>
        <v>93.333333333333329</v>
      </c>
      <c r="P19" s="202">
        <f>+L19-M19</f>
        <v>55</v>
      </c>
      <c r="Q19" s="296">
        <v>6</v>
      </c>
      <c r="T19" s="19"/>
    </row>
    <row r="20" spans="1:47">
      <c r="A20" s="267"/>
      <c r="B20" s="132" t="s">
        <v>1</v>
      </c>
      <c r="C20" s="26">
        <v>75</v>
      </c>
      <c r="D20" s="26"/>
      <c r="E20" s="26"/>
      <c r="F20" s="26"/>
      <c r="G20" s="26"/>
      <c r="H20" s="26"/>
      <c r="I20" s="284">
        <f t="shared" si="0"/>
        <v>75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65</v>
      </c>
      <c r="D21" s="27"/>
      <c r="E21" s="27"/>
      <c r="F21" s="27"/>
      <c r="G21" s="27"/>
      <c r="H21" s="27"/>
      <c r="I21" s="285">
        <f t="shared" si="0"/>
        <v>65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128</v>
      </c>
      <c r="D22" s="28"/>
      <c r="E22" s="28"/>
      <c r="F22" s="28"/>
      <c r="G22" s="28"/>
      <c r="H22" s="28"/>
      <c r="I22" s="269">
        <f t="shared" si="0"/>
        <v>128</v>
      </c>
      <c r="J22" s="269"/>
      <c r="K22" s="144" t="str">
        <f>IF(I22&gt;=$L$100,"Over","Under")</f>
        <v>Under</v>
      </c>
      <c r="L22" s="209">
        <f>+I22</f>
        <v>128</v>
      </c>
      <c r="M22" s="210">
        <f>+I23</f>
        <v>74</v>
      </c>
      <c r="N22" s="210">
        <f>+I24</f>
        <v>78</v>
      </c>
      <c r="O22" s="211">
        <f>+(2/3*M22)+(1/3*L22)</f>
        <v>92</v>
      </c>
      <c r="P22" s="210">
        <f>+L22-M22</f>
        <v>54</v>
      </c>
      <c r="Q22" s="296">
        <v>7</v>
      </c>
    </row>
    <row r="23" spans="1:47">
      <c r="A23" s="267"/>
      <c r="B23" s="132" t="s">
        <v>1</v>
      </c>
      <c r="C23" s="26">
        <v>74</v>
      </c>
      <c r="D23" s="26"/>
      <c r="E23" s="26"/>
      <c r="F23" s="26"/>
      <c r="G23" s="26"/>
      <c r="H23" s="26"/>
      <c r="I23" s="284">
        <f t="shared" si="0"/>
        <v>74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78</v>
      </c>
      <c r="D24" s="27"/>
      <c r="E24" s="27"/>
      <c r="F24" s="27"/>
      <c r="G24" s="27"/>
      <c r="H24" s="27"/>
      <c r="I24" s="285">
        <f t="shared" si="0"/>
        <v>78</v>
      </c>
      <c r="J24" s="285"/>
      <c r="K24" s="145" t="str">
        <f>IF(I24&gt;=$N$100,"Over","Under")</f>
        <v>Over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136</v>
      </c>
      <c r="D25" s="28"/>
      <c r="E25" s="28"/>
      <c r="F25" s="28"/>
      <c r="G25" s="28"/>
      <c r="H25" s="28"/>
      <c r="I25" s="269">
        <f t="shared" si="0"/>
        <v>136</v>
      </c>
      <c r="J25" s="269"/>
      <c r="K25" s="144" t="str">
        <f>IF(I25&gt;=$L$100,"Over","Under")</f>
        <v>Under</v>
      </c>
      <c r="L25" s="201">
        <f>+I25</f>
        <v>136</v>
      </c>
      <c r="M25" s="202">
        <f>+I26</f>
        <v>71</v>
      </c>
      <c r="N25" s="202">
        <f>+I27</f>
        <v>66</v>
      </c>
      <c r="O25" s="203">
        <f>+(2/3*M25)+(1/3*L25)</f>
        <v>92.666666666666657</v>
      </c>
      <c r="P25" s="202">
        <f>+L25-M25</f>
        <v>65</v>
      </c>
      <c r="Q25" s="296">
        <v>8</v>
      </c>
    </row>
    <row r="26" spans="1:47">
      <c r="A26" s="267"/>
      <c r="B26" s="132" t="s">
        <v>1</v>
      </c>
      <c r="C26" s="26">
        <v>71</v>
      </c>
      <c r="D26" s="26"/>
      <c r="E26" s="26"/>
      <c r="F26" s="26"/>
      <c r="G26" s="26"/>
      <c r="H26" s="26"/>
      <c r="I26" s="284">
        <f t="shared" si="0"/>
        <v>71</v>
      </c>
      <c r="J26" s="284"/>
      <c r="K26" s="153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66</v>
      </c>
      <c r="D27" s="27"/>
      <c r="E27" s="27"/>
      <c r="F27" s="27"/>
      <c r="G27" s="27"/>
      <c r="H27" s="27"/>
      <c r="I27" s="285">
        <f t="shared" si="0"/>
        <v>66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162</v>
      </c>
      <c r="D28" s="28"/>
      <c r="E28" s="28"/>
      <c r="F28" s="28"/>
      <c r="G28" s="28"/>
      <c r="H28" s="28"/>
      <c r="I28" s="269">
        <f t="shared" si="0"/>
        <v>162</v>
      </c>
      <c r="J28" s="269"/>
      <c r="K28" s="144" t="str">
        <f>IF(I28&gt;=$L$100,"Over","Under")</f>
        <v>Over</v>
      </c>
      <c r="L28" s="209">
        <f>+I28</f>
        <v>162</v>
      </c>
      <c r="M28" s="210">
        <f>+I29</f>
        <v>93</v>
      </c>
      <c r="N28" s="210">
        <f>+I30</f>
        <v>74</v>
      </c>
      <c r="O28" s="211">
        <f>+(2/3*M28)+(1/3*L28)</f>
        <v>116</v>
      </c>
      <c r="P28" s="210">
        <f>+L28-M28</f>
        <v>69</v>
      </c>
      <c r="Q28" s="296">
        <v>9</v>
      </c>
    </row>
    <row r="29" spans="1:47">
      <c r="A29" s="267"/>
      <c r="B29" s="132" t="s">
        <v>1</v>
      </c>
      <c r="C29" s="26">
        <v>93</v>
      </c>
      <c r="D29" s="26"/>
      <c r="E29" s="26"/>
      <c r="F29" s="26"/>
      <c r="G29" s="26"/>
      <c r="H29" s="26"/>
      <c r="I29" s="284">
        <f t="shared" si="0"/>
        <v>93</v>
      </c>
      <c r="J29" s="284"/>
      <c r="K29" s="153" t="str">
        <f>IF(I29&gt;=$M$100,"Over","Under")</f>
        <v>Over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74</v>
      </c>
      <c r="D30" s="27"/>
      <c r="E30" s="27"/>
      <c r="F30" s="27"/>
      <c r="G30" s="27"/>
      <c r="H30" s="27"/>
      <c r="I30" s="285">
        <f t="shared" si="0"/>
        <v>74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130</v>
      </c>
      <c r="D31" s="28"/>
      <c r="E31" s="28"/>
      <c r="F31" s="28"/>
      <c r="G31" s="28"/>
      <c r="H31" s="28"/>
      <c r="I31" s="269">
        <f t="shared" si="0"/>
        <v>130</v>
      </c>
      <c r="J31" s="269"/>
      <c r="K31" s="144" t="str">
        <f>IF(I31&gt;=$L$100,"Over","Under")</f>
        <v>Under</v>
      </c>
      <c r="L31" s="201">
        <f>+I31</f>
        <v>130</v>
      </c>
      <c r="M31" s="202">
        <f>+I32</f>
        <v>75</v>
      </c>
      <c r="N31" s="202">
        <f>+I33</f>
        <v>65</v>
      </c>
      <c r="O31" s="203">
        <f>+(2/3*M31)+(1/3*L31)</f>
        <v>93.333333333333329</v>
      </c>
      <c r="P31" s="202">
        <f>+L31-M31</f>
        <v>55</v>
      </c>
      <c r="Q31" s="296">
        <v>10</v>
      </c>
    </row>
    <row r="32" spans="1:47">
      <c r="A32" s="267"/>
      <c r="B32" s="132" t="s">
        <v>1</v>
      </c>
      <c r="C32" s="26">
        <v>75</v>
      </c>
      <c r="D32" s="26"/>
      <c r="E32" s="26"/>
      <c r="F32" s="26"/>
      <c r="G32" s="26"/>
      <c r="H32" s="26"/>
      <c r="I32" s="284">
        <f t="shared" si="0"/>
        <v>75</v>
      </c>
      <c r="J32" s="284"/>
      <c r="K32" s="153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65</v>
      </c>
      <c r="D33" s="27"/>
      <c r="E33" s="27"/>
      <c r="F33" s="27"/>
      <c r="G33" s="27"/>
      <c r="H33" s="27"/>
      <c r="I33" s="285">
        <f t="shared" si="0"/>
        <v>65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141</v>
      </c>
      <c r="D34" s="28"/>
      <c r="E34" s="28"/>
      <c r="F34" s="28"/>
      <c r="G34" s="28"/>
      <c r="H34" s="28"/>
      <c r="I34" s="269">
        <f t="shared" si="0"/>
        <v>141</v>
      </c>
      <c r="J34" s="269"/>
      <c r="K34" s="144" t="str">
        <f>IF(I34&gt;=$L$100,"Over","Under")</f>
        <v>Over</v>
      </c>
      <c r="L34" s="201">
        <f>+I34</f>
        <v>141</v>
      </c>
      <c r="M34" s="202">
        <f>+I35</f>
        <v>73</v>
      </c>
      <c r="N34" s="202">
        <f>+I36</f>
        <v>70</v>
      </c>
      <c r="O34" s="203">
        <f>+(2/3*M34)+(1/3*L34)</f>
        <v>95.666666666666657</v>
      </c>
      <c r="P34" s="202">
        <f>+L34-M34</f>
        <v>68</v>
      </c>
      <c r="Q34" s="296">
        <v>11</v>
      </c>
    </row>
    <row r="35" spans="1:31">
      <c r="A35" s="267"/>
      <c r="B35" s="132" t="s">
        <v>1</v>
      </c>
      <c r="C35" s="26">
        <v>73</v>
      </c>
      <c r="D35" s="26"/>
      <c r="E35" s="26"/>
      <c r="F35" s="26"/>
      <c r="G35" s="26"/>
      <c r="H35" s="26"/>
      <c r="I35" s="284">
        <f t="shared" si="0"/>
        <v>73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70</v>
      </c>
      <c r="D36" s="27"/>
      <c r="E36" s="27"/>
      <c r="F36" s="27"/>
      <c r="G36" s="27"/>
      <c r="H36" s="27"/>
      <c r="I36" s="285">
        <f t="shared" si="0"/>
        <v>70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>
      <c r="A37" s="266">
        <v>12</v>
      </c>
      <c r="B37" s="137" t="s">
        <v>0</v>
      </c>
      <c r="C37" s="28">
        <v>149</v>
      </c>
      <c r="D37" s="28"/>
      <c r="E37" s="28"/>
      <c r="F37" s="28"/>
      <c r="G37" s="28"/>
      <c r="H37" s="28"/>
      <c r="I37" s="269">
        <f t="shared" si="0"/>
        <v>149</v>
      </c>
      <c r="J37" s="269"/>
      <c r="K37" s="144" t="str">
        <f>IF(I37&gt;=$L$100,"Over","Under")</f>
        <v>Over</v>
      </c>
      <c r="L37" s="209">
        <f>+I37</f>
        <v>149</v>
      </c>
      <c r="M37" s="210">
        <f>+I38</f>
        <v>86</v>
      </c>
      <c r="N37" s="210">
        <f>+I39</f>
        <v>65</v>
      </c>
      <c r="O37" s="211">
        <f>+(2/3*M37)+(1/3*L37)</f>
        <v>107</v>
      </c>
      <c r="P37" s="210">
        <f>+L37-M37</f>
        <v>63</v>
      </c>
      <c r="Q37" s="296">
        <v>12</v>
      </c>
    </row>
    <row r="38" spans="1:31">
      <c r="A38" s="267"/>
      <c r="B38" s="132" t="s">
        <v>1</v>
      </c>
      <c r="C38" s="26">
        <v>86</v>
      </c>
      <c r="D38" s="26"/>
      <c r="E38" s="26"/>
      <c r="F38" s="26"/>
      <c r="G38" s="26"/>
      <c r="H38" s="26"/>
      <c r="I38" s="284">
        <f t="shared" si="0"/>
        <v>86</v>
      </c>
      <c r="J38" s="284"/>
      <c r="K38" s="153" t="str">
        <f>IF(I38&gt;=$M$100,"Over","Under")</f>
        <v>Over</v>
      </c>
      <c r="L38" s="146"/>
      <c r="M38" s="147"/>
      <c r="N38" s="147"/>
      <c r="O38" s="147"/>
      <c r="P38" s="147"/>
      <c r="Q38" s="297"/>
      <c r="R38" s="150" t="str">
        <f>+R1</f>
        <v>Januar</v>
      </c>
      <c r="S38" s="150" t="str">
        <f>+S1</f>
        <v>Februar</v>
      </c>
      <c r="T38" s="150" t="str">
        <f t="shared" ref="T38:AC38" si="1">+T1</f>
        <v>Marts</v>
      </c>
      <c r="U38" s="150" t="str">
        <f t="shared" si="1"/>
        <v>April</v>
      </c>
      <c r="V38" s="150" t="str">
        <f t="shared" si="1"/>
        <v>Maj</v>
      </c>
      <c r="W38" s="150" t="str">
        <f t="shared" si="1"/>
        <v>Juni</v>
      </c>
      <c r="X38" s="150" t="str">
        <f t="shared" si="1"/>
        <v>Juli</v>
      </c>
      <c r="Y38" s="150" t="str">
        <f t="shared" si="1"/>
        <v>August</v>
      </c>
      <c r="Z38" s="150" t="str">
        <f t="shared" si="1"/>
        <v>September</v>
      </c>
      <c r="AA38" s="150" t="str">
        <f t="shared" si="1"/>
        <v>Oktober</v>
      </c>
      <c r="AB38" s="150" t="str">
        <f t="shared" si="1"/>
        <v>November</v>
      </c>
      <c r="AC38" s="150" t="str">
        <f t="shared" si="1"/>
        <v>December</v>
      </c>
      <c r="AD38" s="260" t="str">
        <f>+Q1</f>
        <v>Måned</v>
      </c>
      <c r="AE38" s="260"/>
    </row>
    <row r="39" spans="1:31" ht="13.5" thickBot="1">
      <c r="A39" s="268"/>
      <c r="B39" s="138" t="s">
        <v>2</v>
      </c>
      <c r="C39" s="27">
        <v>65</v>
      </c>
      <c r="D39" s="27"/>
      <c r="E39" s="27"/>
      <c r="F39" s="27"/>
      <c r="G39" s="27"/>
      <c r="H39" s="27"/>
      <c r="I39" s="285">
        <f t="shared" si="0"/>
        <v>65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+$R$85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130</v>
      </c>
      <c r="D40" s="28"/>
      <c r="E40" s="28"/>
      <c r="F40" s="28"/>
      <c r="G40" s="28"/>
      <c r="H40" s="28"/>
      <c r="I40" s="269">
        <f t="shared" si="0"/>
        <v>130</v>
      </c>
      <c r="J40" s="269"/>
      <c r="K40" s="144" t="str">
        <f>IF(I40&gt;=$L$100,"Over","Under")</f>
        <v>Under</v>
      </c>
      <c r="L40" s="201">
        <f>+I40</f>
        <v>130</v>
      </c>
      <c r="M40" s="202">
        <f>+I41</f>
        <v>75</v>
      </c>
      <c r="N40" s="202">
        <f>+I42</f>
        <v>65</v>
      </c>
      <c r="O40" s="203">
        <f>+(2/3*M40)+(1/3*L40)</f>
        <v>93.333333333333329</v>
      </c>
      <c r="P40" s="202">
        <f>+L40-M40</f>
        <v>55</v>
      </c>
      <c r="Q40" s="296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+$R$88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75</v>
      </c>
      <c r="D41" s="26"/>
      <c r="E41" s="26"/>
      <c r="F41" s="26"/>
      <c r="G41" s="26"/>
      <c r="H41" s="26"/>
      <c r="I41" s="284">
        <f t="shared" si="0"/>
        <v>75</v>
      </c>
      <c r="J41" s="284"/>
      <c r="K41" s="153" t="str">
        <f>IF(I41&gt;=$M$100,"Over","Under")</f>
        <v>Under</v>
      </c>
      <c r="L41" s="146"/>
      <c r="M41" s="147"/>
      <c r="N41" s="147"/>
      <c r="O41" s="147"/>
      <c r="P41" s="147"/>
      <c r="Q41" s="297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+$S$85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65</v>
      </c>
      <c r="D42" s="27"/>
      <c r="E42" s="27"/>
      <c r="F42" s="27"/>
      <c r="G42" s="27"/>
      <c r="H42" s="27"/>
      <c r="I42" s="285">
        <f t="shared" si="0"/>
        <v>65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+$S$88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118</v>
      </c>
      <c r="D43" s="28"/>
      <c r="E43" s="28"/>
      <c r="F43" s="28"/>
      <c r="G43" s="28"/>
      <c r="H43" s="28"/>
      <c r="I43" s="269">
        <f t="shared" si="0"/>
        <v>118</v>
      </c>
      <c r="J43" s="269"/>
      <c r="K43" s="144" t="str">
        <f>IF(I43&gt;=$L$100,"Over","Under")</f>
        <v>Under</v>
      </c>
      <c r="L43" s="201">
        <f>+I43</f>
        <v>118</v>
      </c>
      <c r="M43" s="202">
        <f>+I44</f>
        <v>62</v>
      </c>
      <c r="N43" s="202">
        <f>+I45</f>
        <v>70</v>
      </c>
      <c r="O43" s="203">
        <f>+(2/3*M43)+(1/3*L43)</f>
        <v>80.666666666666657</v>
      </c>
      <c r="P43" s="202">
        <f>+L43-M43</f>
        <v>56</v>
      </c>
      <c r="Q43" s="296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+$T$85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62</v>
      </c>
      <c r="D44" s="26"/>
      <c r="E44" s="26"/>
      <c r="F44" s="26"/>
      <c r="G44" s="26"/>
      <c r="H44" s="26"/>
      <c r="I44" s="284">
        <f t="shared" si="0"/>
        <v>62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297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+$T$88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70</v>
      </c>
      <c r="D45" s="27"/>
      <c r="E45" s="27"/>
      <c r="F45" s="27"/>
      <c r="G45" s="27"/>
      <c r="H45" s="27"/>
      <c r="I45" s="285">
        <f t="shared" si="0"/>
        <v>70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138</v>
      </c>
      <c r="D46" s="28"/>
      <c r="E46" s="28"/>
      <c r="F46" s="28"/>
      <c r="G46" s="28"/>
      <c r="H46" s="28"/>
      <c r="I46" s="269">
        <f t="shared" si="0"/>
        <v>138</v>
      </c>
      <c r="J46" s="269"/>
      <c r="K46" s="144" t="str">
        <f>IF(I46&gt;=$L$100,"Over","Under")</f>
        <v>Under</v>
      </c>
      <c r="L46" s="209">
        <f>+I46</f>
        <v>138</v>
      </c>
      <c r="M46" s="210">
        <f>+I47</f>
        <v>74</v>
      </c>
      <c r="N46" s="210">
        <f>+I48</f>
        <v>71</v>
      </c>
      <c r="O46" s="211">
        <f>+(2/3*M46)+(1/3*L46)</f>
        <v>95.333333333333329</v>
      </c>
      <c r="P46" s="210">
        <f>+L46-M46</f>
        <v>64</v>
      </c>
      <c r="Q46" s="296">
        <v>15</v>
      </c>
    </row>
    <row r="47" spans="1:31">
      <c r="A47" s="267"/>
      <c r="B47" s="132" t="s">
        <v>1</v>
      </c>
      <c r="C47" s="26">
        <v>74</v>
      </c>
      <c r="D47" s="26"/>
      <c r="E47" s="26"/>
      <c r="F47" s="26"/>
      <c r="G47" s="26"/>
      <c r="H47" s="26"/>
      <c r="I47" s="284">
        <f t="shared" si="0"/>
        <v>74</v>
      </c>
      <c r="J47" s="284"/>
      <c r="K47" s="153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71</v>
      </c>
      <c r="D48" s="27"/>
      <c r="E48" s="27"/>
      <c r="F48" s="27"/>
      <c r="G48" s="27"/>
      <c r="H48" s="27"/>
      <c r="I48" s="285">
        <f t="shared" si="0"/>
        <v>71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147</v>
      </c>
      <c r="D49" s="28"/>
      <c r="E49" s="28"/>
      <c r="F49" s="28"/>
      <c r="G49" s="28"/>
      <c r="H49" s="28"/>
      <c r="I49" s="269">
        <f t="shared" si="0"/>
        <v>147</v>
      </c>
      <c r="J49" s="269"/>
      <c r="K49" s="144" t="str">
        <f>IF(I49&gt;=$L$100,"Over","Under")</f>
        <v>Over</v>
      </c>
      <c r="L49" s="201">
        <f>+I49</f>
        <v>147</v>
      </c>
      <c r="M49" s="202">
        <f>+I50</f>
        <v>78</v>
      </c>
      <c r="N49" s="202">
        <f>+I51</f>
        <v>69</v>
      </c>
      <c r="O49" s="203">
        <f>+(2/3*M49)+(1/3*L49)</f>
        <v>101</v>
      </c>
      <c r="P49" s="202">
        <f>+L49-M49</f>
        <v>69</v>
      </c>
      <c r="Q49" s="296">
        <v>16</v>
      </c>
    </row>
    <row r="50" spans="1:17">
      <c r="A50" s="267"/>
      <c r="B50" s="132" t="s">
        <v>1</v>
      </c>
      <c r="C50" s="26">
        <v>78</v>
      </c>
      <c r="D50" s="26"/>
      <c r="E50" s="26"/>
      <c r="F50" s="26"/>
      <c r="G50" s="26"/>
      <c r="H50" s="26"/>
      <c r="I50" s="284">
        <f t="shared" si="0"/>
        <v>78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69</v>
      </c>
      <c r="D51" s="27"/>
      <c r="E51" s="27"/>
      <c r="F51" s="27"/>
      <c r="G51" s="27"/>
      <c r="H51" s="27"/>
      <c r="I51" s="285">
        <f t="shared" si="0"/>
        <v>69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147</v>
      </c>
      <c r="D52" s="28"/>
      <c r="E52" s="28"/>
      <c r="F52" s="191"/>
      <c r="G52" s="28"/>
      <c r="H52" s="28"/>
      <c r="I52" s="269">
        <f t="shared" si="0"/>
        <v>147</v>
      </c>
      <c r="J52" s="269"/>
      <c r="K52" s="144" t="str">
        <f>IF(I52&gt;=$L$100,"Over","Under")</f>
        <v>Over</v>
      </c>
      <c r="L52" s="201">
        <f>+I52</f>
        <v>147</v>
      </c>
      <c r="M52" s="202">
        <f>+I53</f>
        <v>78</v>
      </c>
      <c r="N52" s="202">
        <f>+I54</f>
        <v>69</v>
      </c>
      <c r="O52" s="203">
        <f>+(2/3*M52)+(1/3*L52)</f>
        <v>101</v>
      </c>
      <c r="P52" s="202">
        <f>+L52-M52</f>
        <v>69</v>
      </c>
      <c r="Q52" s="296">
        <v>17</v>
      </c>
    </row>
    <row r="53" spans="1:17">
      <c r="A53" s="267"/>
      <c r="B53" s="132" t="s">
        <v>1</v>
      </c>
      <c r="C53" s="26">
        <v>78</v>
      </c>
      <c r="D53" s="26"/>
      <c r="E53" s="26"/>
      <c r="F53" s="26"/>
      <c r="G53" s="26"/>
      <c r="H53" s="26"/>
      <c r="I53" s="284">
        <f t="shared" si="0"/>
        <v>78</v>
      </c>
      <c r="J53" s="284"/>
      <c r="K53" s="153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69</v>
      </c>
      <c r="D54" s="27"/>
      <c r="E54" s="27"/>
      <c r="F54" s="27"/>
      <c r="G54" s="27"/>
      <c r="H54" s="27"/>
      <c r="I54" s="285">
        <f t="shared" si="0"/>
        <v>69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131</v>
      </c>
      <c r="D55" s="28"/>
      <c r="E55" s="28"/>
      <c r="F55" s="28"/>
      <c r="G55" s="28"/>
      <c r="H55" s="28"/>
      <c r="I55" s="269">
        <f t="shared" si="0"/>
        <v>131</v>
      </c>
      <c r="J55" s="269"/>
      <c r="K55" s="144" t="str">
        <f>IF(I55&gt;=$L$100,"Over","Under")</f>
        <v>Under</v>
      </c>
      <c r="L55" s="201">
        <f>+I55</f>
        <v>131</v>
      </c>
      <c r="M55" s="202">
        <f>+I56</f>
        <v>76</v>
      </c>
      <c r="N55" s="202">
        <f>+I57</f>
        <v>73</v>
      </c>
      <c r="O55" s="203">
        <f>+(2/3*M55)+(1/3*L55)</f>
        <v>94.333333333333329</v>
      </c>
      <c r="P55" s="202">
        <f>+L55-M55</f>
        <v>55</v>
      </c>
      <c r="Q55" s="296">
        <v>18</v>
      </c>
    </row>
    <row r="56" spans="1:17">
      <c r="A56" s="267"/>
      <c r="B56" s="132" t="s">
        <v>1</v>
      </c>
      <c r="C56" s="26">
        <v>76</v>
      </c>
      <c r="D56" s="26"/>
      <c r="E56" s="26"/>
      <c r="F56" s="26"/>
      <c r="G56" s="26"/>
      <c r="H56" s="26"/>
      <c r="I56" s="284">
        <f t="shared" si="0"/>
        <v>76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73</v>
      </c>
      <c r="D57" s="27"/>
      <c r="E57" s="27"/>
      <c r="F57" s="27"/>
      <c r="G57" s="27"/>
      <c r="H57" s="27"/>
      <c r="I57" s="285">
        <f t="shared" si="0"/>
        <v>73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124</v>
      </c>
      <c r="D58" s="28"/>
      <c r="E58" s="28"/>
      <c r="F58" s="28"/>
      <c r="G58" s="28"/>
      <c r="H58" s="28"/>
      <c r="I58" s="269">
        <f t="shared" si="0"/>
        <v>124</v>
      </c>
      <c r="J58" s="269"/>
      <c r="K58" s="144" t="str">
        <f>IF(I58&gt;=$L$100,"Over","Under")</f>
        <v>Under</v>
      </c>
      <c r="L58" s="201">
        <f>+I58</f>
        <v>124</v>
      </c>
      <c r="M58" s="202">
        <f>+I59</f>
        <v>72</v>
      </c>
      <c r="N58" s="202">
        <f>+I60</f>
        <v>80</v>
      </c>
      <c r="O58" s="203">
        <f>+(2/3*M58)+(1/3*L58)</f>
        <v>89.333333333333329</v>
      </c>
      <c r="P58" s="202">
        <f>+L58-M58</f>
        <v>52</v>
      </c>
      <c r="Q58" s="296">
        <v>19</v>
      </c>
    </row>
    <row r="59" spans="1:17">
      <c r="A59" s="267"/>
      <c r="B59" s="132" t="s">
        <v>1</v>
      </c>
      <c r="C59" s="26">
        <v>72</v>
      </c>
      <c r="D59" s="26"/>
      <c r="E59" s="26"/>
      <c r="F59" s="26"/>
      <c r="G59" s="26"/>
      <c r="H59" s="26"/>
      <c r="I59" s="284">
        <f t="shared" si="0"/>
        <v>72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80</v>
      </c>
      <c r="D60" s="27"/>
      <c r="E60" s="27"/>
      <c r="F60" s="27"/>
      <c r="G60" s="27"/>
      <c r="H60" s="27"/>
      <c r="I60" s="285">
        <f t="shared" si="0"/>
        <v>80</v>
      </c>
      <c r="J60" s="285"/>
      <c r="K60" s="145" t="str">
        <f>IF(I60&gt;=$N$100,"Over","Under")</f>
        <v>Over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130</v>
      </c>
      <c r="D61" s="28"/>
      <c r="E61" s="28"/>
      <c r="F61" s="28"/>
      <c r="G61" s="28"/>
      <c r="H61" s="28"/>
      <c r="I61" s="269">
        <f t="shared" si="0"/>
        <v>130</v>
      </c>
      <c r="J61" s="269"/>
      <c r="K61" s="144" t="str">
        <f>IF(I61&gt;=$L$100,"Over","Under")</f>
        <v>Under</v>
      </c>
      <c r="L61" s="201">
        <f>+I61</f>
        <v>130</v>
      </c>
      <c r="M61" s="202">
        <f>+I62</f>
        <v>75</v>
      </c>
      <c r="N61" s="202">
        <f>+I63</f>
        <v>65</v>
      </c>
      <c r="O61" s="203">
        <f>+(2/3*M61)+(1/3*L61)</f>
        <v>93.333333333333329</v>
      </c>
      <c r="P61" s="202">
        <f>+L61-M61</f>
        <v>55</v>
      </c>
      <c r="Q61" s="296">
        <v>20</v>
      </c>
    </row>
    <row r="62" spans="1:17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153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65</v>
      </c>
      <c r="D63" s="27"/>
      <c r="E63" s="27"/>
      <c r="F63" s="27"/>
      <c r="G63" s="27"/>
      <c r="H63" s="27"/>
      <c r="I63" s="285">
        <f t="shared" si="0"/>
        <v>65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149</v>
      </c>
      <c r="D64" s="28"/>
      <c r="E64" s="28"/>
      <c r="F64" s="28"/>
      <c r="G64" s="28"/>
      <c r="H64" s="28"/>
      <c r="I64" s="269">
        <f t="shared" si="0"/>
        <v>149</v>
      </c>
      <c r="J64" s="269"/>
      <c r="K64" s="144" t="str">
        <f>IF(I64&gt;=$L$100,"Over","Under")</f>
        <v>Over</v>
      </c>
      <c r="L64" s="209">
        <f>+I64</f>
        <v>149</v>
      </c>
      <c r="M64" s="210">
        <f>+I65</f>
        <v>74</v>
      </c>
      <c r="N64" s="210">
        <f>+I66</f>
        <v>63</v>
      </c>
      <c r="O64" s="211">
        <f>+(2/3*M64)+(1/3*L64)</f>
        <v>99</v>
      </c>
      <c r="P64" s="210">
        <f>+L64-M64</f>
        <v>75</v>
      </c>
      <c r="Q64" s="296">
        <v>21</v>
      </c>
    </row>
    <row r="65" spans="1:23">
      <c r="A65" s="267"/>
      <c r="B65" s="132" t="s">
        <v>1</v>
      </c>
      <c r="C65" s="26">
        <v>74</v>
      </c>
      <c r="D65" s="26"/>
      <c r="E65" s="26"/>
      <c r="F65" s="26"/>
      <c r="G65" s="26"/>
      <c r="H65" s="26"/>
      <c r="I65" s="284">
        <f t="shared" si="0"/>
        <v>74</v>
      </c>
      <c r="J65" s="284"/>
      <c r="K65" s="153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63</v>
      </c>
      <c r="D66" s="27"/>
      <c r="E66" s="27"/>
      <c r="F66" s="27"/>
      <c r="G66" s="27"/>
      <c r="H66" s="27"/>
      <c r="I66" s="285">
        <f t="shared" si="0"/>
        <v>63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121</v>
      </c>
      <c r="D67" s="28"/>
      <c r="E67" s="28"/>
      <c r="F67" s="28"/>
      <c r="G67" s="28"/>
      <c r="H67" s="28"/>
      <c r="I67" s="269">
        <f t="shared" si="0"/>
        <v>121</v>
      </c>
      <c r="J67" s="269"/>
      <c r="K67" s="144" t="str">
        <f>IF(I67&gt;=$L$100,"Over","Under")</f>
        <v>Under</v>
      </c>
      <c r="L67" s="201">
        <f>+I67</f>
        <v>121</v>
      </c>
      <c r="M67" s="202">
        <f>+I68</f>
        <v>72</v>
      </c>
      <c r="N67" s="202">
        <f>+I69</f>
        <v>70</v>
      </c>
      <c r="O67" s="203">
        <f>+(2/3*M67)+(1/3*L67)</f>
        <v>88.333333333333329</v>
      </c>
      <c r="P67" s="202">
        <f>+L67-M67</f>
        <v>49</v>
      </c>
      <c r="Q67" s="296">
        <v>22</v>
      </c>
    </row>
    <row r="68" spans="1:23">
      <c r="A68" s="267"/>
      <c r="B68" s="132" t="s">
        <v>1</v>
      </c>
      <c r="C68" s="26">
        <v>72</v>
      </c>
      <c r="D68" s="26"/>
      <c r="E68" s="26"/>
      <c r="F68" s="26"/>
      <c r="G68" s="26"/>
      <c r="H68" s="26"/>
      <c r="I68" s="284">
        <f t="shared" ref="I68:I96" si="2">INT(AVERAGE(C68:H68))</f>
        <v>72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70</v>
      </c>
      <c r="D69" s="27"/>
      <c r="E69" s="27"/>
      <c r="F69" s="27"/>
      <c r="G69" s="27"/>
      <c r="H69" s="27"/>
      <c r="I69" s="285">
        <f t="shared" si="2"/>
        <v>70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1">
        <f>+I70</f>
        <v>130</v>
      </c>
      <c r="M70" s="202">
        <f>+I71</f>
        <v>75</v>
      </c>
      <c r="N70" s="202">
        <f>+I72</f>
        <v>65</v>
      </c>
      <c r="O70" s="203">
        <f>+(2/3*M70)+(1/3*L70)</f>
        <v>93.333333333333329</v>
      </c>
      <c r="P70" s="202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116</v>
      </c>
      <c r="D73" s="28"/>
      <c r="E73" s="28"/>
      <c r="F73" s="28"/>
      <c r="G73" s="28"/>
      <c r="H73" s="28"/>
      <c r="I73" s="269">
        <f t="shared" si="2"/>
        <v>116</v>
      </c>
      <c r="J73" s="269"/>
      <c r="K73" s="144" t="str">
        <f>IF(I73&gt;=$L$100,"Over","Under")</f>
        <v>Under</v>
      </c>
      <c r="L73" s="201">
        <f>+I73</f>
        <v>116</v>
      </c>
      <c r="M73" s="202">
        <f>+I74</f>
        <v>71</v>
      </c>
      <c r="N73" s="202">
        <f>+I75</f>
        <v>78</v>
      </c>
      <c r="O73" s="203">
        <f>+(2/3*M73)+(1/3*L73)</f>
        <v>86</v>
      </c>
      <c r="P73" s="202">
        <f>+L73-M73</f>
        <v>45</v>
      </c>
      <c r="Q73" s="296">
        <v>24</v>
      </c>
    </row>
    <row r="74" spans="1:23">
      <c r="A74" s="267"/>
      <c r="B74" s="132" t="s">
        <v>1</v>
      </c>
      <c r="C74" s="26">
        <v>71</v>
      </c>
      <c r="D74" s="26"/>
      <c r="E74" s="26"/>
      <c r="F74" s="26"/>
      <c r="G74" s="26"/>
      <c r="H74" s="26"/>
      <c r="I74" s="284">
        <f t="shared" si="2"/>
        <v>71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78</v>
      </c>
      <c r="D75" s="27"/>
      <c r="E75" s="27"/>
      <c r="F75" s="27"/>
      <c r="G75" s="27"/>
      <c r="H75" s="27"/>
      <c r="I75" s="285">
        <f t="shared" si="2"/>
        <v>78</v>
      </c>
      <c r="J75" s="285"/>
      <c r="K75" s="145" t="str">
        <f>IF(I75&gt;=$N$100,"Over","Under")</f>
        <v>Over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130</v>
      </c>
      <c r="D76" s="28"/>
      <c r="E76" s="28"/>
      <c r="F76" s="28"/>
      <c r="G76" s="28"/>
      <c r="H76" s="28"/>
      <c r="I76" s="269">
        <f t="shared" si="2"/>
        <v>130</v>
      </c>
      <c r="J76" s="269"/>
      <c r="K76" s="144" t="str">
        <f>IF(I76&gt;=$L$100,"Over","Under")</f>
        <v>Under</v>
      </c>
      <c r="L76" s="201">
        <f>+I76</f>
        <v>130</v>
      </c>
      <c r="M76" s="202">
        <f>+I77</f>
        <v>75</v>
      </c>
      <c r="N76" s="202">
        <f>+I78</f>
        <v>65</v>
      </c>
      <c r="O76" s="203">
        <f>+(2/3*M76)+(1/3*L76)</f>
        <v>93.333333333333329</v>
      </c>
      <c r="P76" s="202">
        <f>+L76-M76</f>
        <v>55</v>
      </c>
      <c r="Q76" s="296">
        <v>25</v>
      </c>
    </row>
    <row r="77" spans="1:23">
      <c r="A77" s="267"/>
      <c r="B77" s="132" t="s">
        <v>1</v>
      </c>
      <c r="C77" s="26">
        <v>75</v>
      </c>
      <c r="D77" s="26"/>
      <c r="E77" s="26"/>
      <c r="F77" s="26"/>
      <c r="G77" s="26"/>
      <c r="H77" s="26"/>
      <c r="I77" s="284">
        <f t="shared" si="2"/>
        <v>75</v>
      </c>
      <c r="J77" s="284"/>
      <c r="K77" s="153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65</v>
      </c>
      <c r="D78" s="27"/>
      <c r="E78" s="27"/>
      <c r="F78" s="27"/>
      <c r="G78" s="27"/>
      <c r="H78" s="27"/>
      <c r="I78" s="285">
        <f t="shared" si="2"/>
        <v>65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133</v>
      </c>
      <c r="D79" s="28"/>
      <c r="E79" s="28"/>
      <c r="F79" s="28"/>
      <c r="G79" s="28"/>
      <c r="H79" s="28"/>
      <c r="I79" s="269">
        <f t="shared" si="2"/>
        <v>133</v>
      </c>
      <c r="J79" s="269"/>
      <c r="K79" s="144" t="str">
        <f>IF(I79&gt;=$L$100,"Over","Under")</f>
        <v>Under</v>
      </c>
      <c r="L79" s="201">
        <f>+I79</f>
        <v>133</v>
      </c>
      <c r="M79" s="202">
        <f>+I80</f>
        <v>74</v>
      </c>
      <c r="N79" s="202">
        <f>+I81</f>
        <v>77</v>
      </c>
      <c r="O79" s="203">
        <f>+(2/3*M79)+(1/3*L79)</f>
        <v>93.666666666666657</v>
      </c>
      <c r="P79" s="202">
        <f>+L79-M79</f>
        <v>59</v>
      </c>
      <c r="Q79" s="296">
        <v>26</v>
      </c>
    </row>
    <row r="80" spans="1:23">
      <c r="A80" s="267"/>
      <c r="B80" s="132" t="s">
        <v>1</v>
      </c>
      <c r="C80" s="26">
        <v>74</v>
      </c>
      <c r="D80" s="26"/>
      <c r="E80" s="26"/>
      <c r="F80" s="26"/>
      <c r="G80" s="26"/>
      <c r="H80" s="26"/>
      <c r="I80" s="284">
        <f t="shared" si="2"/>
        <v>74</v>
      </c>
      <c r="J80" s="284"/>
      <c r="K80" s="153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77</v>
      </c>
      <c r="D81" s="27"/>
      <c r="E81" s="27"/>
      <c r="F81" s="27"/>
      <c r="G81" s="27"/>
      <c r="H81" s="27"/>
      <c r="I81" s="285">
        <f t="shared" si="2"/>
        <v>77</v>
      </c>
      <c r="J81" s="285"/>
      <c r="K81" s="145" t="str">
        <f>IF(I81&gt;=$N$100,"Over","Under")</f>
        <v>Over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149</v>
      </c>
      <c r="D82" s="28"/>
      <c r="E82" s="28"/>
      <c r="F82" s="28"/>
      <c r="G82" s="28"/>
      <c r="H82" s="28"/>
      <c r="I82" s="269">
        <f t="shared" si="2"/>
        <v>149</v>
      </c>
      <c r="J82" s="269"/>
      <c r="K82" s="144" t="str">
        <f>IF(I82&gt;=$L$100,"Over","Under")</f>
        <v>Over</v>
      </c>
      <c r="L82" s="209">
        <f>+I82</f>
        <v>149</v>
      </c>
      <c r="M82" s="210">
        <f>+I83</f>
        <v>79</v>
      </c>
      <c r="N82" s="210">
        <f>+I84</f>
        <v>77</v>
      </c>
      <c r="O82" s="211">
        <f>+(2/3*M82)+(1/3*L82)</f>
        <v>102.33333333333333</v>
      </c>
      <c r="P82" s="210">
        <f>+L82-M82</f>
        <v>70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151"/>
    </row>
    <row r="83" spans="1:23">
      <c r="A83" s="267"/>
      <c r="B83" s="132" t="s">
        <v>1</v>
      </c>
      <c r="C83" s="26">
        <v>79</v>
      </c>
      <c r="D83" s="26"/>
      <c r="E83" s="26"/>
      <c r="F83" s="26"/>
      <c r="G83" s="26"/>
      <c r="H83" s="26"/>
      <c r="I83" s="284">
        <f t="shared" si="2"/>
        <v>79</v>
      </c>
      <c r="J83" s="284"/>
      <c r="K83" s="153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77</v>
      </c>
      <c r="D84" s="27"/>
      <c r="E84" s="27"/>
      <c r="F84" s="27"/>
      <c r="G84" s="27"/>
      <c r="H84" s="27"/>
      <c r="I84" s="285">
        <f t="shared" si="2"/>
        <v>77</v>
      </c>
      <c r="J84" s="285"/>
      <c r="K84" s="145" t="str">
        <f>IF(I84&gt;=$N$100,"Over","Under")</f>
        <v>Over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132</v>
      </c>
      <c r="D85" s="28"/>
      <c r="E85" s="28"/>
      <c r="F85" s="28"/>
      <c r="G85" s="28"/>
      <c r="H85" s="28"/>
      <c r="I85" s="269">
        <f t="shared" si="2"/>
        <v>132</v>
      </c>
      <c r="J85" s="269"/>
      <c r="K85" s="144" t="str">
        <f>IF(I85&gt;=$L$100,"Over","Under")</f>
        <v>Under</v>
      </c>
      <c r="L85" s="201">
        <f>+I85</f>
        <v>132</v>
      </c>
      <c r="M85" s="202">
        <f>+I86</f>
        <v>69</v>
      </c>
      <c r="N85" s="202">
        <f>+I87</f>
        <v>68</v>
      </c>
      <c r="O85" s="203">
        <f>+(2/3*M85)+(1/3*L85)</f>
        <v>90</v>
      </c>
      <c r="P85" s="202">
        <f>+L85-M85</f>
        <v>63</v>
      </c>
      <c r="Q85" s="296">
        <v>28</v>
      </c>
      <c r="R85" s="130">
        <f>MAX(L4:L94)</f>
        <v>162</v>
      </c>
      <c r="S85" s="65">
        <f>MAX(M4:M94)</f>
        <v>93</v>
      </c>
      <c r="T85" s="65">
        <f>MAX(N4:N94)</f>
        <v>87</v>
      </c>
      <c r="U85" s="65">
        <f>MAX(O4:O94)</f>
        <v>116</v>
      </c>
      <c r="V85" s="65">
        <f>MAX(P4:P94)</f>
        <v>75</v>
      </c>
      <c r="W85" s="91"/>
    </row>
    <row r="86" spans="1:23">
      <c r="A86" s="267"/>
      <c r="B86" s="132" t="s">
        <v>1</v>
      </c>
      <c r="C86" s="26">
        <v>69</v>
      </c>
      <c r="D86" s="26"/>
      <c r="E86" s="26"/>
      <c r="F86" s="26"/>
      <c r="G86" s="26"/>
      <c r="H86" s="26"/>
      <c r="I86" s="284">
        <f t="shared" si="2"/>
        <v>69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68</v>
      </c>
      <c r="D87" s="27"/>
      <c r="E87" s="27"/>
      <c r="F87" s="27"/>
      <c r="G87" s="27"/>
      <c r="H87" s="27"/>
      <c r="I87" s="285">
        <f t="shared" si="2"/>
        <v>68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44" t="str">
        <f>IF(I88&gt;=$L$100,"Over","Under")</f>
        <v>Under</v>
      </c>
      <c r="L88" s="201">
        <f>+I88</f>
        <v>130</v>
      </c>
      <c r="M88" s="202">
        <f>+I89</f>
        <v>75</v>
      </c>
      <c r="N88" s="202">
        <f>+I90</f>
        <v>65</v>
      </c>
      <c r="O88" s="203">
        <f>+(2/3*M88)+(1/3*L88)</f>
        <v>93.333333333333329</v>
      </c>
      <c r="P88" s="202">
        <f>+L88-M88</f>
        <v>55</v>
      </c>
      <c r="Q88" s="296">
        <v>29</v>
      </c>
      <c r="R88" s="130">
        <f>MIN(L4:L94)</f>
        <v>116</v>
      </c>
      <c r="S88" s="65">
        <f>MIN(M4:M94)</f>
        <v>62</v>
      </c>
      <c r="T88" s="65">
        <f>MIN(N4:N94)</f>
        <v>63</v>
      </c>
      <c r="U88" s="65">
        <f>MIN(O4:O94)</f>
        <v>80.666666666666657</v>
      </c>
      <c r="V88" s="65">
        <f>MIN(P4:P94)</f>
        <v>45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153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65</v>
      </c>
      <c r="D90" s="27"/>
      <c r="E90" s="27"/>
      <c r="F90" s="27"/>
      <c r="G90" s="27"/>
      <c r="H90" s="27"/>
      <c r="I90" s="285">
        <f t="shared" si="2"/>
        <v>65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145</v>
      </c>
      <c r="D91" s="28"/>
      <c r="E91" s="28"/>
      <c r="F91" s="28"/>
      <c r="G91" s="28"/>
      <c r="H91" s="28"/>
      <c r="I91" s="269">
        <f t="shared" si="2"/>
        <v>145</v>
      </c>
      <c r="J91" s="269"/>
      <c r="K91" s="144" t="str">
        <f>IF(I91&gt;=$L$100,"Over","Under")</f>
        <v>Over</v>
      </c>
      <c r="L91" s="209">
        <f>+I91</f>
        <v>145</v>
      </c>
      <c r="M91" s="210">
        <f>+I92</f>
        <v>93</v>
      </c>
      <c r="N91" s="210">
        <f>+I93</f>
        <v>87</v>
      </c>
      <c r="O91" s="211">
        <f>+(2/3*M91)+(1/3*L91)</f>
        <v>110.33333333333333</v>
      </c>
      <c r="P91" s="210">
        <f>+L91-M91</f>
        <v>52</v>
      </c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93</v>
      </c>
      <c r="D92" s="26"/>
      <c r="E92" s="26"/>
      <c r="F92" s="26"/>
      <c r="G92" s="26"/>
      <c r="H92" s="26"/>
      <c r="I92" s="284">
        <f t="shared" si="2"/>
        <v>93</v>
      </c>
      <c r="J92" s="284"/>
      <c r="K92" s="153" t="str">
        <f>IF(I92&gt;=$M$100,"Over","Under")</f>
        <v>Over</v>
      </c>
      <c r="L92" s="146"/>
      <c r="M92" s="147"/>
      <c r="N92" s="147"/>
      <c r="O92" s="147"/>
      <c r="P92" s="147"/>
      <c r="Q92" s="297"/>
      <c r="R92" s="156">
        <f>+L3</f>
        <v>133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87</v>
      </c>
      <c r="D93" s="27"/>
      <c r="E93" s="27"/>
      <c r="F93" s="27"/>
      <c r="G93" s="27"/>
      <c r="H93" s="27"/>
      <c r="I93" s="285">
        <f t="shared" si="2"/>
        <v>87</v>
      </c>
      <c r="J93" s="285"/>
      <c r="K93" s="145" t="str">
        <f>IF(I93&gt;=$N$100,"Over","Under")</f>
        <v>Over</v>
      </c>
      <c r="L93" s="148"/>
      <c r="M93" s="149"/>
      <c r="N93" s="149"/>
      <c r="O93" s="149"/>
      <c r="P93" s="149"/>
      <c r="Q93" s="298"/>
      <c r="R93" s="157">
        <f>+M3</f>
        <v>77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28">
        <v>141</v>
      </c>
      <c r="D94" s="28"/>
      <c r="E94" s="28"/>
      <c r="F94" s="28"/>
      <c r="G94" s="28"/>
      <c r="H94" s="28"/>
      <c r="I94" s="269">
        <f t="shared" si="2"/>
        <v>141</v>
      </c>
      <c r="J94" s="269"/>
      <c r="K94" s="144" t="str">
        <f>IF(I94&gt;=$L$100,"Over","Under")</f>
        <v>Over</v>
      </c>
      <c r="L94" s="201">
        <f>+I94</f>
        <v>141</v>
      </c>
      <c r="M94" s="202">
        <f>+I95</f>
        <v>88</v>
      </c>
      <c r="N94" s="202">
        <f>+I96</f>
        <v>74</v>
      </c>
      <c r="O94" s="203">
        <f>+(2/3*M94)+(1/3*L94)</f>
        <v>105.66666666666666</v>
      </c>
      <c r="P94" s="202">
        <f>+L94-M94</f>
        <v>53</v>
      </c>
      <c r="Q94" s="296">
        <v>31</v>
      </c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26">
        <v>88</v>
      </c>
      <c r="D95" s="26"/>
      <c r="E95" s="26"/>
      <c r="F95" s="26"/>
      <c r="G95" s="26"/>
      <c r="H95" s="26"/>
      <c r="I95" s="284">
        <f t="shared" si="2"/>
        <v>88</v>
      </c>
      <c r="J95" s="284"/>
      <c r="K95" s="153" t="str">
        <f>IF(I95&gt;=$M$100,"Over","Under")</f>
        <v>Over</v>
      </c>
      <c r="L95" s="146"/>
      <c r="M95" s="147"/>
      <c r="N95" s="147"/>
      <c r="O95" s="147"/>
      <c r="P95" s="147"/>
      <c r="Q95" s="297"/>
      <c r="R95" s="159">
        <f>+N3</f>
        <v>68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27">
        <v>74</v>
      </c>
      <c r="D96" s="27"/>
      <c r="E96" s="27"/>
      <c r="F96" s="27"/>
      <c r="G96" s="27"/>
      <c r="H96" s="27"/>
      <c r="I96" s="285">
        <f t="shared" si="2"/>
        <v>74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134</v>
      </c>
      <c r="M97" s="168">
        <f>INT(AVERAGE(M4:M94))</f>
        <v>75</v>
      </c>
      <c r="N97" s="168">
        <f>INT(AVERAGE(N4:N94))</f>
        <v>70</v>
      </c>
      <c r="O97" s="168">
        <f>INT(AVERAGE(O4:O94))</f>
        <v>95</v>
      </c>
      <c r="P97" s="168">
        <f>INT(AVERAGE(P4:P94))</f>
        <v>58</v>
      </c>
      <c r="Q97" s="169" t="str">
        <f>+A2</f>
        <v xml:space="preserve">Okt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134</v>
      </c>
      <c r="T98" s="72">
        <f>+M97</f>
        <v>75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70</v>
      </c>
      <c r="R99" s="21">
        <f>INT(L97)</f>
        <v>134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</row>
    <row r="100" spans="1:23" ht="15">
      <c r="A100" s="243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134 / 75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Okt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</sheetData>
  <mergeCells count="188">
    <mergeCell ref="A98:F98"/>
    <mergeCell ref="A102:F102"/>
    <mergeCell ref="A104:F104"/>
    <mergeCell ref="L98:P98"/>
    <mergeCell ref="R97:T97"/>
    <mergeCell ref="I18:J18"/>
    <mergeCell ref="A19:A21"/>
    <mergeCell ref="I19:J19"/>
    <mergeCell ref="I20:J20"/>
    <mergeCell ref="I21:J21"/>
    <mergeCell ref="I27:J27"/>
    <mergeCell ref="A34:A36"/>
    <mergeCell ref="I34:J34"/>
    <mergeCell ref="I35:J35"/>
    <mergeCell ref="I36:J36"/>
    <mergeCell ref="A37:A39"/>
    <mergeCell ref="I37:J37"/>
    <mergeCell ref="I38:J38"/>
    <mergeCell ref="I39:J39"/>
    <mergeCell ref="A28:A30"/>
    <mergeCell ref="I28:J28"/>
    <mergeCell ref="I29:J29"/>
    <mergeCell ref="A46:A48"/>
    <mergeCell ref="I46:J46"/>
    <mergeCell ref="L1:P1"/>
    <mergeCell ref="A1:K1"/>
    <mergeCell ref="A2:A3"/>
    <mergeCell ref="B2:B3"/>
    <mergeCell ref="A10:A12"/>
    <mergeCell ref="I10:J10"/>
    <mergeCell ref="I11:J11"/>
    <mergeCell ref="I12:J12"/>
    <mergeCell ref="C2:K2"/>
    <mergeCell ref="C3:E3"/>
    <mergeCell ref="F3:H3"/>
    <mergeCell ref="I3:K3"/>
    <mergeCell ref="A4:A6"/>
    <mergeCell ref="I4:J4"/>
    <mergeCell ref="I5:J5"/>
    <mergeCell ref="I6:J6"/>
    <mergeCell ref="A7:A9"/>
    <mergeCell ref="I7:J7"/>
    <mergeCell ref="I8:J8"/>
    <mergeCell ref="I9:J9"/>
    <mergeCell ref="A13:A15"/>
    <mergeCell ref="I13:J13"/>
    <mergeCell ref="I14:J14"/>
    <mergeCell ref="I15:J15"/>
    <mergeCell ref="A22:A24"/>
    <mergeCell ref="I22:J22"/>
    <mergeCell ref="I23:J23"/>
    <mergeCell ref="I24:J24"/>
    <mergeCell ref="A25:A27"/>
    <mergeCell ref="I25:J25"/>
    <mergeCell ref="I26:J26"/>
    <mergeCell ref="A16:A18"/>
    <mergeCell ref="I16:J16"/>
    <mergeCell ref="I17:J17"/>
    <mergeCell ref="I47:J47"/>
    <mergeCell ref="I48:J48"/>
    <mergeCell ref="I30:J30"/>
    <mergeCell ref="A31:A33"/>
    <mergeCell ref="I31:J31"/>
    <mergeCell ref="I32:J32"/>
    <mergeCell ref="I33:J33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I44:J44"/>
    <mergeCell ref="I45:J45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I77:J77"/>
    <mergeCell ref="I78:J78"/>
    <mergeCell ref="A79:A81"/>
    <mergeCell ref="I79:J79"/>
    <mergeCell ref="I80:J80"/>
    <mergeCell ref="I81:J81"/>
    <mergeCell ref="A94:A96"/>
    <mergeCell ref="I94:J94"/>
    <mergeCell ref="I95:J95"/>
    <mergeCell ref="I96:J96"/>
    <mergeCell ref="A88:A90"/>
    <mergeCell ref="I88:J88"/>
    <mergeCell ref="I89:J89"/>
    <mergeCell ref="I90:J90"/>
    <mergeCell ref="A91:A93"/>
    <mergeCell ref="I91:J91"/>
    <mergeCell ref="I92:J92"/>
    <mergeCell ref="I93:J93"/>
    <mergeCell ref="AD38:AE38"/>
    <mergeCell ref="AD39:AE39"/>
    <mergeCell ref="AD40:AE40"/>
    <mergeCell ref="AD41:AE41"/>
    <mergeCell ref="AD42:AE42"/>
    <mergeCell ref="AD43:AE43"/>
    <mergeCell ref="AD44:AE44"/>
    <mergeCell ref="V97:W97"/>
    <mergeCell ref="V98:W98"/>
    <mergeCell ref="R81:V81"/>
    <mergeCell ref="R83:V83"/>
    <mergeCell ref="R86:V86"/>
    <mergeCell ref="R90:T90"/>
    <mergeCell ref="R94:T94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scale="95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Q109"/>
  <sheetViews>
    <sheetView workbookViewId="0">
      <selection activeCell="L4" sqref="L4:P4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72</v>
      </c>
      <c r="B2" s="294">
        <f>+Januar!B2</f>
        <v>2019</v>
      </c>
      <c r="C2" s="294" t="str">
        <f>+Q103</f>
        <v xml:space="preserve">Dit blodtryk er i Nov 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29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Nov 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+Oktober!L97</f>
        <v>134</v>
      </c>
      <c r="M3" s="81">
        <f>+Oktober!M97</f>
        <v>75</v>
      </c>
      <c r="N3" s="81">
        <f>+Oktober!N97</f>
        <v>70</v>
      </c>
      <c r="O3" s="81">
        <f>+Oktober!O97</f>
        <v>95</v>
      </c>
      <c r="P3" s="81">
        <f>+Oktober!P97</f>
        <v>58</v>
      </c>
      <c r="Q3" s="226" t="str">
        <f>CONCATENATE(Q98,Q99,B2)</f>
        <v>Avg Okt2019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128</v>
      </c>
      <c r="D4" s="31"/>
      <c r="E4" s="31"/>
      <c r="F4" s="31"/>
      <c r="G4" s="31"/>
      <c r="H4" s="31"/>
      <c r="I4" s="306">
        <f t="shared" ref="I4:I67" si="0">INT(AVERAGE(C4:H4))</f>
        <v>128</v>
      </c>
      <c r="J4" s="306"/>
      <c r="K4" s="144" t="str">
        <f>IF(I4&gt;=$L$100,"Over","Under")</f>
        <v>Under</v>
      </c>
      <c r="L4" s="10">
        <f>+I4</f>
        <v>128</v>
      </c>
      <c r="M4" s="11">
        <f>+I5</f>
        <v>74</v>
      </c>
      <c r="N4" s="12">
        <f>+I6</f>
        <v>70</v>
      </c>
      <c r="O4" s="134">
        <f>+(2/3*M4)+(1/3*L4)</f>
        <v>92</v>
      </c>
      <c r="P4" s="135">
        <f>+L4-M4</f>
        <v>54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74</v>
      </c>
      <c r="D5" s="29"/>
      <c r="E5" s="29"/>
      <c r="F5" s="29"/>
      <c r="G5" s="29"/>
      <c r="H5" s="29"/>
      <c r="I5" s="282">
        <f t="shared" si="0"/>
        <v>74</v>
      </c>
      <c r="J5" s="282"/>
      <c r="K5" s="153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70</v>
      </c>
      <c r="D6" s="30"/>
      <c r="E6" s="30"/>
      <c r="F6" s="30"/>
      <c r="G6" s="30"/>
      <c r="H6" s="30"/>
      <c r="I6" s="283">
        <f t="shared" si="0"/>
        <v>70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128</v>
      </c>
      <c r="D7" s="28"/>
      <c r="E7" s="28"/>
      <c r="F7" s="28"/>
      <c r="G7" s="28"/>
      <c r="H7" s="28"/>
      <c r="I7" s="269">
        <f t="shared" si="0"/>
        <v>128</v>
      </c>
      <c r="J7" s="269"/>
      <c r="K7" s="144" t="str">
        <f>IF(I7&gt;=$L$100,"Over","Under")</f>
        <v>Under</v>
      </c>
      <c r="L7" s="209">
        <f>+I7</f>
        <v>128</v>
      </c>
      <c r="M7" s="210">
        <f>+I8</f>
        <v>74</v>
      </c>
      <c r="N7" s="210">
        <f>+I9</f>
        <v>70</v>
      </c>
      <c r="O7" s="211">
        <f>+(2/3*M7)+(1/3*L7)</f>
        <v>92</v>
      </c>
      <c r="P7" s="210">
        <f>+L7-M7</f>
        <v>54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74</v>
      </c>
      <c r="D8" s="26"/>
      <c r="E8" s="26"/>
      <c r="F8" s="26"/>
      <c r="G8" s="26"/>
      <c r="H8" s="26"/>
      <c r="I8" s="284">
        <f t="shared" si="0"/>
        <v>74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70</v>
      </c>
      <c r="D9" s="27"/>
      <c r="E9" s="27"/>
      <c r="F9" s="27"/>
      <c r="G9" s="27"/>
      <c r="H9" s="27"/>
      <c r="I9" s="285">
        <f t="shared" si="0"/>
        <v>70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128</v>
      </c>
      <c r="D10" s="28"/>
      <c r="E10" s="28"/>
      <c r="F10" s="28"/>
      <c r="G10" s="28"/>
      <c r="H10" s="28"/>
      <c r="I10" s="269">
        <f t="shared" si="0"/>
        <v>128</v>
      </c>
      <c r="J10" s="269"/>
      <c r="K10" s="144" t="str">
        <f>IF(I10&gt;=$L$100,"Over","Under")</f>
        <v>Under</v>
      </c>
      <c r="L10" s="201"/>
      <c r="M10" s="202"/>
      <c r="N10" s="202"/>
      <c r="O10" s="203"/>
      <c r="P10" s="202"/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74</v>
      </c>
      <c r="D11" s="26"/>
      <c r="E11" s="26"/>
      <c r="F11" s="26"/>
      <c r="G11" s="26"/>
      <c r="H11" s="26"/>
      <c r="I11" s="284">
        <f t="shared" si="0"/>
        <v>74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70</v>
      </c>
      <c r="D12" s="27"/>
      <c r="E12" s="27"/>
      <c r="F12" s="27"/>
      <c r="G12" s="27"/>
      <c r="H12" s="27"/>
      <c r="I12" s="285">
        <f t="shared" si="0"/>
        <v>70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128</v>
      </c>
      <c r="D13" s="28"/>
      <c r="E13" s="28"/>
      <c r="F13" s="28"/>
      <c r="G13" s="28"/>
      <c r="H13" s="28"/>
      <c r="I13" s="269">
        <f t="shared" si="0"/>
        <v>128</v>
      </c>
      <c r="J13" s="269"/>
      <c r="K13" s="144" t="str">
        <f>IF(I13&gt;=$L$100,"Over","Under")</f>
        <v>Under</v>
      </c>
      <c r="L13" s="201"/>
      <c r="M13" s="202"/>
      <c r="N13" s="202"/>
      <c r="O13" s="203"/>
      <c r="P13" s="202"/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74</v>
      </c>
      <c r="D14" s="26"/>
      <c r="E14" s="26"/>
      <c r="F14" s="26"/>
      <c r="G14" s="26"/>
      <c r="H14" s="26"/>
      <c r="I14" s="284">
        <f t="shared" si="0"/>
        <v>74</v>
      </c>
      <c r="J14" s="284"/>
      <c r="K14" s="153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70</v>
      </c>
      <c r="D15" s="27"/>
      <c r="E15" s="27"/>
      <c r="F15" s="27"/>
      <c r="G15" s="27"/>
      <c r="H15" s="27"/>
      <c r="I15" s="285">
        <f t="shared" si="0"/>
        <v>70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128</v>
      </c>
      <c r="D16" s="28"/>
      <c r="E16" s="28"/>
      <c r="F16" s="28"/>
      <c r="G16" s="28"/>
      <c r="H16" s="28"/>
      <c r="I16" s="269">
        <f t="shared" si="0"/>
        <v>128</v>
      </c>
      <c r="J16" s="269"/>
      <c r="K16" s="144" t="str">
        <f>IF(I16&gt;=$L$100,"Over","Under")</f>
        <v>Under</v>
      </c>
      <c r="L16" s="209">
        <f>+I16</f>
        <v>128</v>
      </c>
      <c r="M16" s="210">
        <f>+I17</f>
        <v>74</v>
      </c>
      <c r="N16" s="210">
        <f>+I18</f>
        <v>70</v>
      </c>
      <c r="O16" s="211">
        <f>+(2/3*M16)+(1/3*L16)</f>
        <v>92</v>
      </c>
      <c r="P16" s="210">
        <f>+L16-M16</f>
        <v>54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74</v>
      </c>
      <c r="D17" s="26"/>
      <c r="E17" s="26"/>
      <c r="F17" s="26"/>
      <c r="G17" s="26"/>
      <c r="H17" s="26"/>
      <c r="I17" s="284">
        <f t="shared" si="0"/>
        <v>74</v>
      </c>
      <c r="J17" s="284"/>
      <c r="K17" s="153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70</v>
      </c>
      <c r="D18" s="27"/>
      <c r="E18" s="27"/>
      <c r="F18" s="27"/>
      <c r="G18" s="27"/>
      <c r="H18" s="27"/>
      <c r="I18" s="285">
        <f t="shared" si="0"/>
        <v>70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128</v>
      </c>
      <c r="D19" s="28"/>
      <c r="E19" s="28"/>
      <c r="F19" s="28"/>
      <c r="G19" s="28"/>
      <c r="H19" s="28"/>
      <c r="I19" s="269">
        <f t="shared" si="0"/>
        <v>128</v>
      </c>
      <c r="J19" s="269"/>
      <c r="K19" s="144" t="str">
        <f>IF(I19&gt;=$L$100,"Over","Under")</f>
        <v>Under</v>
      </c>
      <c r="L19" s="209"/>
      <c r="M19" s="210"/>
      <c r="N19" s="210"/>
      <c r="O19" s="211"/>
      <c r="P19" s="210"/>
      <c r="Q19" s="296">
        <v>6</v>
      </c>
      <c r="T19" s="19"/>
    </row>
    <row r="20" spans="1:47">
      <c r="A20" s="267"/>
      <c r="B20" s="132" t="s">
        <v>1</v>
      </c>
      <c r="C20" s="26">
        <v>74</v>
      </c>
      <c r="D20" s="26"/>
      <c r="E20" s="26"/>
      <c r="F20" s="26"/>
      <c r="G20" s="26"/>
      <c r="H20" s="26"/>
      <c r="I20" s="284">
        <f t="shared" si="0"/>
        <v>74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70</v>
      </c>
      <c r="D21" s="27"/>
      <c r="E21" s="27"/>
      <c r="F21" s="27"/>
      <c r="G21" s="27"/>
      <c r="H21" s="27"/>
      <c r="I21" s="285">
        <f t="shared" si="0"/>
        <v>70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128</v>
      </c>
      <c r="D22" s="28"/>
      <c r="E22" s="28"/>
      <c r="F22" s="28"/>
      <c r="G22" s="28"/>
      <c r="H22" s="28"/>
      <c r="I22" s="269">
        <f t="shared" si="0"/>
        <v>128</v>
      </c>
      <c r="J22" s="269"/>
      <c r="K22" s="144" t="str">
        <f>IF(I22&gt;=$L$100,"Over","Under")</f>
        <v>Under</v>
      </c>
      <c r="L22" s="209"/>
      <c r="M22" s="210"/>
      <c r="N22" s="210"/>
      <c r="O22" s="211"/>
      <c r="P22" s="210"/>
      <c r="Q22" s="296">
        <v>7</v>
      </c>
    </row>
    <row r="23" spans="1:47">
      <c r="A23" s="267"/>
      <c r="B23" s="132" t="s">
        <v>1</v>
      </c>
      <c r="C23" s="26">
        <v>74</v>
      </c>
      <c r="D23" s="26"/>
      <c r="E23" s="26"/>
      <c r="F23" s="26"/>
      <c r="G23" s="26"/>
      <c r="H23" s="26"/>
      <c r="I23" s="284">
        <f t="shared" si="0"/>
        <v>74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70</v>
      </c>
      <c r="D24" s="27"/>
      <c r="E24" s="27"/>
      <c r="F24" s="27"/>
      <c r="G24" s="27"/>
      <c r="H24" s="27"/>
      <c r="I24" s="285">
        <f t="shared" si="0"/>
        <v>70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128</v>
      </c>
      <c r="D25" s="28"/>
      <c r="E25" s="28"/>
      <c r="F25" s="28"/>
      <c r="G25" s="28"/>
      <c r="H25" s="28"/>
      <c r="I25" s="269">
        <f t="shared" si="0"/>
        <v>128</v>
      </c>
      <c r="J25" s="269"/>
      <c r="K25" s="144" t="str">
        <f>IF(I25&gt;=$L$100,"Over","Under")</f>
        <v>Under</v>
      </c>
      <c r="L25" s="209">
        <f>+I25</f>
        <v>128</v>
      </c>
      <c r="M25" s="210">
        <f>+I26</f>
        <v>74</v>
      </c>
      <c r="N25" s="210">
        <f>+I27</f>
        <v>70</v>
      </c>
      <c r="O25" s="211">
        <f>+(2/3*M25)+(1/3*L25)</f>
        <v>92</v>
      </c>
      <c r="P25" s="210">
        <f>+L25-M25</f>
        <v>54</v>
      </c>
      <c r="Q25" s="296">
        <v>8</v>
      </c>
    </row>
    <row r="26" spans="1:47">
      <c r="A26" s="267"/>
      <c r="B26" s="132" t="s">
        <v>1</v>
      </c>
      <c r="C26" s="26">
        <v>74</v>
      </c>
      <c r="D26" s="26"/>
      <c r="E26" s="26"/>
      <c r="F26" s="26"/>
      <c r="G26" s="26"/>
      <c r="H26" s="26"/>
      <c r="I26" s="284">
        <f t="shared" si="0"/>
        <v>74</v>
      </c>
      <c r="J26" s="284"/>
      <c r="K26" s="153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70</v>
      </c>
      <c r="D27" s="27"/>
      <c r="E27" s="27"/>
      <c r="F27" s="27"/>
      <c r="G27" s="27"/>
      <c r="H27" s="27"/>
      <c r="I27" s="285">
        <f t="shared" si="0"/>
        <v>70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128</v>
      </c>
      <c r="D28" s="28"/>
      <c r="E28" s="28"/>
      <c r="F28" s="28"/>
      <c r="G28" s="28"/>
      <c r="H28" s="28"/>
      <c r="I28" s="269">
        <f t="shared" si="0"/>
        <v>128</v>
      </c>
      <c r="J28" s="269"/>
      <c r="K28" s="144" t="str">
        <f>IF(I28&gt;=$L$100,"Over","Under")</f>
        <v>Under</v>
      </c>
      <c r="L28" s="209"/>
      <c r="M28" s="210"/>
      <c r="N28" s="210"/>
      <c r="O28" s="211"/>
      <c r="P28" s="210"/>
      <c r="Q28" s="296">
        <v>9</v>
      </c>
    </row>
    <row r="29" spans="1:47">
      <c r="A29" s="267"/>
      <c r="B29" s="132" t="s">
        <v>1</v>
      </c>
      <c r="C29" s="26">
        <v>74</v>
      </c>
      <c r="D29" s="26"/>
      <c r="E29" s="26"/>
      <c r="F29" s="26"/>
      <c r="G29" s="26"/>
      <c r="H29" s="26"/>
      <c r="I29" s="284">
        <f t="shared" si="0"/>
        <v>74</v>
      </c>
      <c r="J29" s="284"/>
      <c r="K29" s="153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70</v>
      </c>
      <c r="D30" s="27"/>
      <c r="E30" s="27"/>
      <c r="F30" s="27"/>
      <c r="G30" s="27"/>
      <c r="H30" s="27"/>
      <c r="I30" s="285">
        <f t="shared" si="0"/>
        <v>70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128</v>
      </c>
      <c r="D31" s="28"/>
      <c r="E31" s="28"/>
      <c r="F31" s="28"/>
      <c r="G31" s="28"/>
      <c r="H31" s="28"/>
      <c r="I31" s="269">
        <f t="shared" si="0"/>
        <v>128</v>
      </c>
      <c r="J31" s="269"/>
      <c r="K31" s="144" t="str">
        <f>IF(I31&gt;=$L$100,"Over","Under")</f>
        <v>Under</v>
      </c>
      <c r="L31" s="201"/>
      <c r="M31" s="202"/>
      <c r="N31" s="202"/>
      <c r="O31" s="203"/>
      <c r="P31" s="202"/>
      <c r="Q31" s="296">
        <v>10</v>
      </c>
    </row>
    <row r="32" spans="1:47">
      <c r="A32" s="267"/>
      <c r="B32" s="132" t="s">
        <v>1</v>
      </c>
      <c r="C32" s="26">
        <v>74</v>
      </c>
      <c r="D32" s="26"/>
      <c r="E32" s="26"/>
      <c r="F32" s="26"/>
      <c r="G32" s="26"/>
      <c r="H32" s="26"/>
      <c r="I32" s="284">
        <f t="shared" si="0"/>
        <v>74</v>
      </c>
      <c r="J32" s="284"/>
      <c r="K32" s="153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70</v>
      </c>
      <c r="D33" s="27"/>
      <c r="E33" s="27"/>
      <c r="F33" s="27"/>
      <c r="G33" s="27"/>
      <c r="H33" s="27"/>
      <c r="I33" s="285">
        <f t="shared" si="0"/>
        <v>70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128</v>
      </c>
      <c r="D34" s="28"/>
      <c r="E34" s="28"/>
      <c r="F34" s="28"/>
      <c r="G34" s="28"/>
      <c r="H34" s="28"/>
      <c r="I34" s="269">
        <f t="shared" si="0"/>
        <v>128</v>
      </c>
      <c r="J34" s="269"/>
      <c r="K34" s="144" t="str">
        <f>IF(I34&gt;=$L$100,"Over","Under")</f>
        <v>Under</v>
      </c>
      <c r="L34" s="201">
        <f>+I34</f>
        <v>128</v>
      </c>
      <c r="M34" s="202">
        <f>+I35</f>
        <v>74</v>
      </c>
      <c r="N34" s="202">
        <f>+I36</f>
        <v>70</v>
      </c>
      <c r="O34" s="203">
        <f>+(2/3*M34)+(1/3*L34)</f>
        <v>92</v>
      </c>
      <c r="P34" s="202">
        <f>+L34-M34</f>
        <v>54</v>
      </c>
      <c r="Q34" s="296">
        <v>11</v>
      </c>
    </row>
    <row r="35" spans="1:31">
      <c r="A35" s="267"/>
      <c r="B35" s="132" t="s">
        <v>1</v>
      </c>
      <c r="C35" s="26">
        <v>74</v>
      </c>
      <c r="D35" s="26"/>
      <c r="E35" s="26"/>
      <c r="F35" s="26"/>
      <c r="G35" s="26"/>
      <c r="H35" s="26"/>
      <c r="I35" s="284">
        <f t="shared" si="0"/>
        <v>74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70</v>
      </c>
      <c r="D36" s="27"/>
      <c r="E36" s="27"/>
      <c r="F36" s="27"/>
      <c r="G36" s="27"/>
      <c r="H36" s="27"/>
      <c r="I36" s="285">
        <f t="shared" si="0"/>
        <v>70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>
      <c r="A37" s="266">
        <v>12</v>
      </c>
      <c r="B37" s="137" t="s">
        <v>0</v>
      </c>
      <c r="C37" s="28">
        <v>128</v>
      </c>
      <c r="D37" s="28"/>
      <c r="E37" s="28"/>
      <c r="F37" s="28"/>
      <c r="G37" s="28"/>
      <c r="H37" s="28"/>
      <c r="I37" s="269">
        <f t="shared" si="0"/>
        <v>128</v>
      </c>
      <c r="J37" s="269"/>
      <c r="K37" s="144" t="str">
        <f>IF(I37&gt;=$L$100,"Over","Under")</f>
        <v>Under</v>
      </c>
      <c r="L37" s="209"/>
      <c r="M37" s="210"/>
      <c r="N37" s="210"/>
      <c r="O37" s="211"/>
      <c r="P37" s="210"/>
      <c r="Q37" s="296">
        <v>12</v>
      </c>
    </row>
    <row r="38" spans="1:31">
      <c r="A38" s="267"/>
      <c r="B38" s="132" t="s">
        <v>1</v>
      </c>
      <c r="C38" s="26">
        <v>74</v>
      </c>
      <c r="D38" s="26"/>
      <c r="E38" s="26"/>
      <c r="F38" s="26"/>
      <c r="G38" s="26"/>
      <c r="H38" s="26"/>
      <c r="I38" s="284">
        <f t="shared" si="0"/>
        <v>74</v>
      </c>
      <c r="J38" s="284"/>
      <c r="K38" s="153" t="str">
        <f>IF(I38&gt;=$M$100,"Over","Under")</f>
        <v>Under</v>
      </c>
      <c r="L38" s="146"/>
      <c r="M38" s="147"/>
      <c r="N38" s="147"/>
      <c r="O38" s="147"/>
      <c r="P38" s="147"/>
      <c r="Q38" s="321"/>
      <c r="R38" s="150" t="str">
        <f>+R1</f>
        <v>Januar</v>
      </c>
      <c r="S38" s="150" t="str">
        <f>+S1</f>
        <v>Februar</v>
      </c>
      <c r="T38" s="150" t="str">
        <f t="shared" ref="T38:AC38" si="1">+T1</f>
        <v>Marts</v>
      </c>
      <c r="U38" s="150" t="str">
        <f t="shared" si="1"/>
        <v>April</v>
      </c>
      <c r="V38" s="150" t="str">
        <f t="shared" si="1"/>
        <v>Maj</v>
      </c>
      <c r="W38" s="150" t="str">
        <f t="shared" si="1"/>
        <v>Juni</v>
      </c>
      <c r="X38" s="150" t="str">
        <f t="shared" si="1"/>
        <v>Juli</v>
      </c>
      <c r="Y38" s="150" t="str">
        <f t="shared" si="1"/>
        <v>August</v>
      </c>
      <c r="Z38" s="150" t="str">
        <f t="shared" si="1"/>
        <v>September</v>
      </c>
      <c r="AA38" s="150" t="str">
        <f t="shared" si="1"/>
        <v>Oktober</v>
      </c>
      <c r="AB38" s="150" t="str">
        <f t="shared" si="1"/>
        <v>November</v>
      </c>
      <c r="AC38" s="150" t="str">
        <f t="shared" si="1"/>
        <v>December</v>
      </c>
      <c r="AD38" s="260" t="str">
        <f>+Q1</f>
        <v>Måned</v>
      </c>
      <c r="AE38" s="260"/>
    </row>
    <row r="39" spans="1:31" ht="13.5" thickBot="1">
      <c r="A39" s="268"/>
      <c r="B39" s="138" t="s">
        <v>2</v>
      </c>
      <c r="C39" s="27">
        <v>70</v>
      </c>
      <c r="D39" s="192"/>
      <c r="E39" s="27"/>
      <c r="F39" s="27"/>
      <c r="G39" s="27"/>
      <c r="H39" s="27"/>
      <c r="I39" s="285">
        <f t="shared" si="0"/>
        <v>70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322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+$R$85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128</v>
      </c>
      <c r="D40" s="28"/>
      <c r="E40" s="28"/>
      <c r="F40" s="28"/>
      <c r="G40" s="28"/>
      <c r="H40" s="28"/>
      <c r="I40" s="269">
        <f t="shared" si="0"/>
        <v>128</v>
      </c>
      <c r="J40" s="269"/>
      <c r="K40" s="144" t="str">
        <f>IF(I40&gt;=$L$100,"Over","Under")</f>
        <v>Under</v>
      </c>
      <c r="L40" s="209"/>
      <c r="M40" s="210"/>
      <c r="N40" s="210"/>
      <c r="O40" s="211"/>
      <c r="P40" s="210"/>
      <c r="Q40" s="323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+$R$88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74</v>
      </c>
      <c r="D41" s="26"/>
      <c r="E41" s="26"/>
      <c r="F41" s="26"/>
      <c r="G41" s="26"/>
      <c r="H41" s="26"/>
      <c r="I41" s="284">
        <f t="shared" si="0"/>
        <v>74</v>
      </c>
      <c r="J41" s="284"/>
      <c r="K41" s="153" t="str">
        <f>IF(I41&gt;=$M$100,"Over","Under")</f>
        <v>Under</v>
      </c>
      <c r="L41" s="146"/>
      <c r="M41" s="147"/>
      <c r="N41" s="147"/>
      <c r="O41" s="147"/>
      <c r="P41" s="147"/>
      <c r="Q41" s="321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+$S$85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70</v>
      </c>
      <c r="D42" s="27"/>
      <c r="E42" s="27"/>
      <c r="F42" s="27"/>
      <c r="G42" s="27"/>
      <c r="H42" s="27"/>
      <c r="I42" s="285">
        <f t="shared" si="0"/>
        <v>70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322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+$S$88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128</v>
      </c>
      <c r="D43" s="28"/>
      <c r="E43" s="28"/>
      <c r="F43" s="28"/>
      <c r="G43" s="28"/>
      <c r="H43" s="28"/>
      <c r="I43" s="269">
        <f t="shared" si="0"/>
        <v>128</v>
      </c>
      <c r="J43" s="269"/>
      <c r="K43" s="144" t="str">
        <f>IF(I43&gt;=$L$100,"Over","Under")</f>
        <v>Under</v>
      </c>
      <c r="L43" s="209">
        <f>+I43</f>
        <v>128</v>
      </c>
      <c r="M43" s="210">
        <f>+I44</f>
        <v>74</v>
      </c>
      <c r="N43" s="210">
        <f>+I45</f>
        <v>70</v>
      </c>
      <c r="O43" s="211">
        <f>+(2/3*M43)+(1/3*L43)</f>
        <v>92</v>
      </c>
      <c r="P43" s="210">
        <f>+L43-M43</f>
        <v>54</v>
      </c>
      <c r="Q43" s="323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+$T$85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74</v>
      </c>
      <c r="D44" s="26"/>
      <c r="E44" s="26"/>
      <c r="F44" s="26"/>
      <c r="G44" s="26"/>
      <c r="H44" s="26"/>
      <c r="I44" s="284">
        <f t="shared" si="0"/>
        <v>74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321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+$T$88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70</v>
      </c>
      <c r="D45" s="27"/>
      <c r="E45" s="27"/>
      <c r="F45" s="27"/>
      <c r="G45" s="27"/>
      <c r="H45" s="27"/>
      <c r="I45" s="285">
        <f t="shared" si="0"/>
        <v>70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128</v>
      </c>
      <c r="D46" s="28"/>
      <c r="E46" s="28"/>
      <c r="F46" s="28"/>
      <c r="G46" s="28"/>
      <c r="H46" s="28"/>
      <c r="I46" s="269">
        <f t="shared" si="0"/>
        <v>128</v>
      </c>
      <c r="J46" s="269"/>
      <c r="K46" s="144" t="str">
        <f>IF(I46&gt;=$L$100,"Over","Under")</f>
        <v>Under</v>
      </c>
      <c r="L46" s="209"/>
      <c r="M46" s="210"/>
      <c r="N46" s="210"/>
      <c r="O46" s="211"/>
      <c r="P46" s="210"/>
      <c r="Q46" s="296">
        <v>15</v>
      </c>
    </row>
    <row r="47" spans="1:31">
      <c r="A47" s="267"/>
      <c r="B47" s="132" t="s">
        <v>1</v>
      </c>
      <c r="C47" s="26">
        <v>74</v>
      </c>
      <c r="D47" s="26"/>
      <c r="E47" s="26"/>
      <c r="F47" s="26"/>
      <c r="G47" s="26"/>
      <c r="H47" s="26"/>
      <c r="I47" s="284">
        <f t="shared" si="0"/>
        <v>74</v>
      </c>
      <c r="J47" s="284"/>
      <c r="K47" s="153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70</v>
      </c>
      <c r="D48" s="27"/>
      <c r="E48" s="27"/>
      <c r="F48" s="27"/>
      <c r="G48" s="27"/>
      <c r="H48" s="27"/>
      <c r="I48" s="285">
        <f t="shared" si="0"/>
        <v>70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128</v>
      </c>
      <c r="D49" s="28"/>
      <c r="E49" s="28"/>
      <c r="F49" s="28"/>
      <c r="G49" s="28"/>
      <c r="H49" s="28"/>
      <c r="I49" s="269">
        <f t="shared" si="0"/>
        <v>128</v>
      </c>
      <c r="J49" s="269"/>
      <c r="K49" s="144" t="str">
        <f>IF(I49&gt;=$L$100,"Over","Under")</f>
        <v>Under</v>
      </c>
      <c r="L49" s="209"/>
      <c r="M49" s="210"/>
      <c r="N49" s="210"/>
      <c r="O49" s="211"/>
      <c r="P49" s="210"/>
      <c r="Q49" s="296">
        <v>16</v>
      </c>
    </row>
    <row r="50" spans="1:17">
      <c r="A50" s="267"/>
      <c r="B50" s="132" t="s">
        <v>1</v>
      </c>
      <c r="C50" s="26">
        <v>74</v>
      </c>
      <c r="D50" s="26"/>
      <c r="E50" s="26"/>
      <c r="F50" s="26"/>
      <c r="G50" s="26"/>
      <c r="H50" s="26"/>
      <c r="I50" s="284">
        <f t="shared" si="0"/>
        <v>74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70</v>
      </c>
      <c r="D51" s="27"/>
      <c r="E51" s="27"/>
      <c r="F51" s="27"/>
      <c r="G51" s="27"/>
      <c r="H51" s="27"/>
      <c r="I51" s="285">
        <f t="shared" si="0"/>
        <v>70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132</v>
      </c>
      <c r="D52" s="28"/>
      <c r="E52" s="28"/>
      <c r="F52" s="28"/>
      <c r="G52" s="28"/>
      <c r="H52" s="28"/>
      <c r="I52" s="269">
        <f t="shared" si="0"/>
        <v>132</v>
      </c>
      <c r="J52" s="269"/>
      <c r="K52" s="144" t="str">
        <f>IF(I52&gt;=$L$100,"Over","Under")</f>
        <v>Under</v>
      </c>
      <c r="L52" s="201">
        <f>+I52</f>
        <v>132</v>
      </c>
      <c r="M52" s="202">
        <f>+I53</f>
        <v>80</v>
      </c>
      <c r="N52" s="202">
        <f>+I54</f>
        <v>71</v>
      </c>
      <c r="O52" s="203">
        <f>+(2/3*M52)+(1/3*L52)</f>
        <v>97.333333333333329</v>
      </c>
      <c r="P52" s="202">
        <f>+L52-M52</f>
        <v>52</v>
      </c>
      <c r="Q52" s="296">
        <v>17</v>
      </c>
    </row>
    <row r="53" spans="1:17">
      <c r="A53" s="267"/>
      <c r="B53" s="132" t="s">
        <v>1</v>
      </c>
      <c r="C53" s="26">
        <v>80</v>
      </c>
      <c r="D53" s="26"/>
      <c r="E53" s="26"/>
      <c r="F53" s="26"/>
      <c r="G53" s="26"/>
      <c r="H53" s="26"/>
      <c r="I53" s="284">
        <f t="shared" si="0"/>
        <v>80</v>
      </c>
      <c r="J53" s="284"/>
      <c r="K53" s="153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71</v>
      </c>
      <c r="D54" s="27"/>
      <c r="E54" s="27"/>
      <c r="F54" s="27"/>
      <c r="G54" s="27"/>
      <c r="H54" s="27"/>
      <c r="I54" s="285">
        <f t="shared" si="0"/>
        <v>71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128</v>
      </c>
      <c r="D55" s="28"/>
      <c r="E55" s="28"/>
      <c r="F55" s="28"/>
      <c r="G55" s="28"/>
      <c r="H55" s="28"/>
      <c r="I55" s="269">
        <f t="shared" si="0"/>
        <v>128</v>
      </c>
      <c r="J55" s="269"/>
      <c r="K55" s="144" t="str">
        <f>IF(I55&gt;=$L$100,"Over","Under")</f>
        <v>Under</v>
      </c>
      <c r="L55" s="201"/>
      <c r="M55" s="202"/>
      <c r="N55" s="202"/>
      <c r="O55" s="203"/>
      <c r="P55" s="202"/>
      <c r="Q55" s="296">
        <v>18</v>
      </c>
    </row>
    <row r="56" spans="1:17">
      <c r="A56" s="267"/>
      <c r="B56" s="132" t="s">
        <v>1</v>
      </c>
      <c r="C56" s="26">
        <v>74</v>
      </c>
      <c r="D56" s="26"/>
      <c r="E56" s="26"/>
      <c r="F56" s="26"/>
      <c r="G56" s="26"/>
      <c r="H56" s="26"/>
      <c r="I56" s="284">
        <f t="shared" si="0"/>
        <v>74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70</v>
      </c>
      <c r="D57" s="27"/>
      <c r="E57" s="27"/>
      <c r="F57" s="27"/>
      <c r="G57" s="27"/>
      <c r="H57" s="27"/>
      <c r="I57" s="285">
        <f t="shared" si="0"/>
        <v>70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128</v>
      </c>
      <c r="D58" s="28"/>
      <c r="E58" s="28"/>
      <c r="F58" s="28"/>
      <c r="G58" s="28"/>
      <c r="H58" s="28"/>
      <c r="I58" s="269">
        <f t="shared" si="0"/>
        <v>128</v>
      </c>
      <c r="J58" s="269"/>
      <c r="K58" s="144" t="str">
        <f>IF(I58&gt;=$L$100,"Over","Under")</f>
        <v>Under</v>
      </c>
      <c r="L58" s="209"/>
      <c r="M58" s="210"/>
      <c r="N58" s="210"/>
      <c r="O58" s="211"/>
      <c r="P58" s="210"/>
      <c r="Q58" s="296">
        <v>19</v>
      </c>
    </row>
    <row r="59" spans="1:17">
      <c r="A59" s="267"/>
      <c r="B59" s="132" t="s">
        <v>1</v>
      </c>
      <c r="C59" s="26">
        <v>74</v>
      </c>
      <c r="D59" s="26"/>
      <c r="E59" s="26"/>
      <c r="F59" s="26"/>
      <c r="G59" s="26"/>
      <c r="H59" s="26"/>
      <c r="I59" s="284">
        <f t="shared" si="0"/>
        <v>74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70</v>
      </c>
      <c r="D60" s="27"/>
      <c r="E60" s="27"/>
      <c r="F60" s="27"/>
      <c r="G60" s="27"/>
      <c r="H60" s="27"/>
      <c r="I60" s="285">
        <f t="shared" si="0"/>
        <v>70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126</v>
      </c>
      <c r="D61" s="28"/>
      <c r="E61" s="28"/>
      <c r="F61" s="28"/>
      <c r="G61" s="28"/>
      <c r="H61" s="28"/>
      <c r="I61" s="269">
        <f t="shared" si="0"/>
        <v>126</v>
      </c>
      <c r="J61" s="269"/>
      <c r="K61" s="144" t="str">
        <f>IF(I61&gt;=$L$100,"Over","Under")</f>
        <v>Under</v>
      </c>
      <c r="L61" s="209">
        <f>+I61</f>
        <v>126</v>
      </c>
      <c r="M61" s="210">
        <f>+I62</f>
        <v>72</v>
      </c>
      <c r="N61" s="210">
        <f>+I63</f>
        <v>72</v>
      </c>
      <c r="O61" s="211">
        <f>+(2/3*M61)+(1/3*L61)</f>
        <v>90</v>
      </c>
      <c r="P61" s="210">
        <f>+L61-M61</f>
        <v>54</v>
      </c>
      <c r="Q61" s="296">
        <v>20</v>
      </c>
    </row>
    <row r="62" spans="1:17">
      <c r="A62" s="267"/>
      <c r="B62" s="132" t="s">
        <v>1</v>
      </c>
      <c r="C62" s="26">
        <v>72</v>
      </c>
      <c r="D62" s="26"/>
      <c r="E62" s="26"/>
      <c r="F62" s="26"/>
      <c r="G62" s="26"/>
      <c r="H62" s="26"/>
      <c r="I62" s="284">
        <f t="shared" si="0"/>
        <v>72</v>
      </c>
      <c r="J62" s="284"/>
      <c r="K62" s="153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72</v>
      </c>
      <c r="D63" s="27"/>
      <c r="E63" s="27"/>
      <c r="F63" s="27"/>
      <c r="G63" s="27"/>
      <c r="H63" s="27"/>
      <c r="I63" s="285">
        <f t="shared" si="0"/>
        <v>72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128</v>
      </c>
      <c r="D64" s="28"/>
      <c r="E64" s="28"/>
      <c r="F64" s="28"/>
      <c r="G64" s="28"/>
      <c r="H64" s="28"/>
      <c r="I64" s="269">
        <f t="shared" si="0"/>
        <v>128</v>
      </c>
      <c r="J64" s="269"/>
      <c r="K64" s="144" t="str">
        <f>IF(I64&gt;=$L$100,"Over","Under")</f>
        <v>Under</v>
      </c>
      <c r="L64" s="209"/>
      <c r="M64" s="210"/>
      <c r="N64" s="210"/>
      <c r="O64" s="211"/>
      <c r="P64" s="210"/>
      <c r="Q64" s="296">
        <v>21</v>
      </c>
    </row>
    <row r="65" spans="1:23">
      <c r="A65" s="267"/>
      <c r="B65" s="132" t="s">
        <v>1</v>
      </c>
      <c r="C65" s="26">
        <v>74</v>
      </c>
      <c r="D65" s="26"/>
      <c r="E65" s="26"/>
      <c r="F65" s="26"/>
      <c r="G65" s="26"/>
      <c r="H65" s="26"/>
      <c r="I65" s="284">
        <f t="shared" si="0"/>
        <v>74</v>
      </c>
      <c r="J65" s="284"/>
      <c r="K65" s="153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70</v>
      </c>
      <c r="D66" s="27"/>
      <c r="E66" s="27"/>
      <c r="F66" s="27"/>
      <c r="G66" s="27"/>
      <c r="H66" s="27"/>
      <c r="I66" s="285">
        <f t="shared" si="0"/>
        <v>70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128</v>
      </c>
      <c r="D67" s="28"/>
      <c r="E67" s="28"/>
      <c r="F67" s="28"/>
      <c r="G67" s="28"/>
      <c r="H67" s="28"/>
      <c r="I67" s="269">
        <f t="shared" si="0"/>
        <v>128</v>
      </c>
      <c r="J67" s="269"/>
      <c r="K67" s="144" t="str">
        <f>IF(I67&gt;=$L$100,"Over","Under")</f>
        <v>Under</v>
      </c>
      <c r="L67" s="209"/>
      <c r="M67" s="210"/>
      <c r="N67" s="210"/>
      <c r="O67" s="211"/>
      <c r="P67" s="210"/>
      <c r="Q67" s="296">
        <v>22</v>
      </c>
    </row>
    <row r="68" spans="1:23">
      <c r="A68" s="267"/>
      <c r="B68" s="132" t="s">
        <v>1</v>
      </c>
      <c r="C68" s="26">
        <v>74</v>
      </c>
      <c r="D68" s="26"/>
      <c r="E68" s="26"/>
      <c r="F68" s="26"/>
      <c r="G68" s="26"/>
      <c r="H68" s="26"/>
      <c r="I68" s="284">
        <f t="shared" ref="I68:I93" si="2">INT(AVERAGE(C68:H68))</f>
        <v>74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70</v>
      </c>
      <c r="D69" s="27"/>
      <c r="E69" s="27"/>
      <c r="F69" s="27"/>
      <c r="G69" s="27"/>
      <c r="H69" s="27"/>
      <c r="I69" s="285">
        <f t="shared" si="2"/>
        <v>70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128</v>
      </c>
      <c r="D70" s="28"/>
      <c r="E70" s="28"/>
      <c r="F70" s="28"/>
      <c r="G70" s="28"/>
      <c r="H70" s="28"/>
      <c r="I70" s="269">
        <f t="shared" si="2"/>
        <v>128</v>
      </c>
      <c r="J70" s="269"/>
      <c r="K70" s="144" t="str">
        <f>IF(I70&gt;=$L$100,"Over","Under")</f>
        <v>Under</v>
      </c>
      <c r="L70" s="209">
        <f>+I70</f>
        <v>128</v>
      </c>
      <c r="M70" s="210">
        <f>+I71</f>
        <v>74</v>
      </c>
      <c r="N70" s="210">
        <f>+I72</f>
        <v>70</v>
      </c>
      <c r="O70" s="211">
        <f>+(2/3*M70)+(1/3*L70)</f>
        <v>92</v>
      </c>
      <c r="P70" s="210">
        <f>+L70-M70</f>
        <v>54</v>
      </c>
      <c r="Q70" s="296">
        <v>23</v>
      </c>
    </row>
    <row r="71" spans="1:23">
      <c r="A71" s="267"/>
      <c r="B71" s="132" t="s">
        <v>1</v>
      </c>
      <c r="C71" s="26">
        <v>74</v>
      </c>
      <c r="D71" s="26"/>
      <c r="E71" s="26"/>
      <c r="F71" s="26"/>
      <c r="G71" s="26"/>
      <c r="H71" s="26"/>
      <c r="I71" s="284">
        <f t="shared" si="2"/>
        <v>74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70</v>
      </c>
      <c r="D72" s="27"/>
      <c r="E72" s="27"/>
      <c r="F72" s="27"/>
      <c r="G72" s="27"/>
      <c r="H72" s="27"/>
      <c r="I72" s="285">
        <f t="shared" si="2"/>
        <v>70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128</v>
      </c>
      <c r="D73" s="28"/>
      <c r="E73" s="28"/>
      <c r="F73" s="28"/>
      <c r="G73" s="28"/>
      <c r="H73" s="28"/>
      <c r="I73" s="269">
        <f t="shared" si="2"/>
        <v>128</v>
      </c>
      <c r="J73" s="269"/>
      <c r="K73" s="144" t="str">
        <f>IF(I73&gt;=$L$100,"Over","Under")</f>
        <v>Under</v>
      </c>
      <c r="L73" s="201"/>
      <c r="M73" s="202"/>
      <c r="N73" s="202"/>
      <c r="O73" s="203"/>
      <c r="P73" s="202"/>
      <c r="Q73" s="296">
        <v>24</v>
      </c>
    </row>
    <row r="74" spans="1:23">
      <c r="A74" s="267"/>
      <c r="B74" s="132" t="s">
        <v>1</v>
      </c>
      <c r="C74" s="26">
        <v>74</v>
      </c>
      <c r="D74" s="26"/>
      <c r="E74" s="26"/>
      <c r="F74" s="26"/>
      <c r="G74" s="26"/>
      <c r="H74" s="26"/>
      <c r="I74" s="284">
        <f t="shared" si="2"/>
        <v>74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70</v>
      </c>
      <c r="D75" s="27"/>
      <c r="E75" s="27"/>
      <c r="F75" s="27"/>
      <c r="G75" s="27"/>
      <c r="H75" s="27"/>
      <c r="I75" s="285">
        <f t="shared" si="2"/>
        <v>70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128</v>
      </c>
      <c r="D76" s="28"/>
      <c r="E76" s="28"/>
      <c r="F76" s="28"/>
      <c r="G76" s="28"/>
      <c r="H76" s="28"/>
      <c r="I76" s="269">
        <f t="shared" si="2"/>
        <v>128</v>
      </c>
      <c r="J76" s="269"/>
      <c r="K76" s="144" t="str">
        <f>IF(I76&gt;=$L$100,"Over","Under")</f>
        <v>Under</v>
      </c>
      <c r="L76" s="201"/>
      <c r="M76" s="202"/>
      <c r="N76" s="202"/>
      <c r="O76" s="203"/>
      <c r="P76" s="202"/>
      <c r="Q76" s="296">
        <v>25</v>
      </c>
    </row>
    <row r="77" spans="1:23">
      <c r="A77" s="267"/>
      <c r="B77" s="132" t="s">
        <v>1</v>
      </c>
      <c r="C77" s="26">
        <v>74</v>
      </c>
      <c r="D77" s="26"/>
      <c r="E77" s="26"/>
      <c r="F77" s="26"/>
      <c r="G77" s="26"/>
      <c r="H77" s="26"/>
      <c r="I77" s="284">
        <f t="shared" si="2"/>
        <v>74</v>
      </c>
      <c r="J77" s="284"/>
      <c r="K77" s="153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70</v>
      </c>
      <c r="D78" s="27"/>
      <c r="E78" s="27"/>
      <c r="F78" s="27"/>
      <c r="G78" s="27"/>
      <c r="H78" s="27"/>
      <c r="I78" s="285">
        <f t="shared" si="2"/>
        <v>70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128</v>
      </c>
      <c r="D79" s="28"/>
      <c r="E79" s="28"/>
      <c r="F79" s="28"/>
      <c r="G79" s="28"/>
      <c r="H79" s="28"/>
      <c r="I79" s="269">
        <f t="shared" si="2"/>
        <v>128</v>
      </c>
      <c r="J79" s="269"/>
      <c r="K79" s="144" t="str">
        <f>IF(I79&gt;=$L$100,"Over","Under")</f>
        <v>Under</v>
      </c>
      <c r="L79" s="209">
        <f>+I79</f>
        <v>128</v>
      </c>
      <c r="M79" s="210">
        <f>+I80</f>
        <v>74</v>
      </c>
      <c r="N79" s="210">
        <f>+I81</f>
        <v>70</v>
      </c>
      <c r="O79" s="211">
        <f>+(2/3*M79)+(1/3*L79)</f>
        <v>92</v>
      </c>
      <c r="P79" s="210">
        <f>+L79-M79</f>
        <v>54</v>
      </c>
      <c r="Q79" s="296">
        <v>26</v>
      </c>
    </row>
    <row r="80" spans="1:23">
      <c r="A80" s="267"/>
      <c r="B80" s="132" t="s">
        <v>1</v>
      </c>
      <c r="C80" s="26">
        <v>74</v>
      </c>
      <c r="D80" s="26"/>
      <c r="E80" s="26"/>
      <c r="F80" s="26"/>
      <c r="G80" s="26"/>
      <c r="H80" s="26"/>
      <c r="I80" s="284">
        <f t="shared" si="2"/>
        <v>74</v>
      </c>
      <c r="J80" s="284"/>
      <c r="K80" s="153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70</v>
      </c>
      <c r="D81" s="27"/>
      <c r="E81" s="27"/>
      <c r="F81" s="27"/>
      <c r="G81" s="27"/>
      <c r="H81" s="27"/>
      <c r="I81" s="285">
        <f t="shared" si="2"/>
        <v>70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128</v>
      </c>
      <c r="D82" s="28"/>
      <c r="E82" s="28"/>
      <c r="F82" s="28"/>
      <c r="G82" s="28"/>
      <c r="H82" s="28"/>
      <c r="I82" s="269">
        <f t="shared" si="2"/>
        <v>128</v>
      </c>
      <c r="J82" s="269"/>
      <c r="K82" s="144" t="str">
        <f>IF(I82&gt;=$L$100,"Over","Under")</f>
        <v>Under</v>
      </c>
      <c r="L82" s="209"/>
      <c r="M82" s="210"/>
      <c r="N82" s="210"/>
      <c r="O82" s="211"/>
      <c r="P82" s="210"/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151"/>
    </row>
    <row r="83" spans="1:23">
      <c r="A83" s="267"/>
      <c r="B83" s="132" t="s">
        <v>1</v>
      </c>
      <c r="C83" s="26">
        <v>74</v>
      </c>
      <c r="D83" s="26"/>
      <c r="E83" s="26"/>
      <c r="F83" s="26"/>
      <c r="G83" s="26"/>
      <c r="H83" s="26"/>
      <c r="I83" s="284">
        <f t="shared" si="2"/>
        <v>74</v>
      </c>
      <c r="J83" s="284"/>
      <c r="K83" s="153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70</v>
      </c>
      <c r="D84" s="27"/>
      <c r="E84" s="27"/>
      <c r="F84" s="27"/>
      <c r="G84" s="27"/>
      <c r="H84" s="27"/>
      <c r="I84" s="285">
        <f t="shared" si="2"/>
        <v>70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128</v>
      </c>
      <c r="D85" s="28"/>
      <c r="E85" s="28"/>
      <c r="F85" s="28"/>
      <c r="G85" s="28"/>
      <c r="H85" s="28"/>
      <c r="I85" s="269">
        <f t="shared" si="2"/>
        <v>128</v>
      </c>
      <c r="J85" s="269"/>
      <c r="K85" s="144" t="str">
        <f>IF(I85&gt;=$L$100,"Over","Under")</f>
        <v>Under</v>
      </c>
      <c r="L85" s="209"/>
      <c r="M85" s="210"/>
      <c r="N85" s="210"/>
      <c r="O85" s="211"/>
      <c r="P85" s="210"/>
      <c r="Q85" s="296">
        <v>28</v>
      </c>
      <c r="R85" s="130">
        <f>MAX(L4:L94)</f>
        <v>152</v>
      </c>
      <c r="S85" s="65">
        <f>MAX(M4:M94)</f>
        <v>82</v>
      </c>
      <c r="T85" s="65">
        <f>MAX(N4:N94)</f>
        <v>73</v>
      </c>
      <c r="U85" s="65">
        <f>MAX(O4:O94)</f>
        <v>105.33333333333333</v>
      </c>
      <c r="V85" s="65">
        <f>MAX(P4:P94)</f>
        <v>70</v>
      </c>
      <c r="W85" s="91"/>
    </row>
    <row r="86" spans="1:23">
      <c r="A86" s="267"/>
      <c r="B86" s="132" t="s">
        <v>1</v>
      </c>
      <c r="C86" s="26">
        <v>74</v>
      </c>
      <c r="D86" s="26"/>
      <c r="E86" s="26"/>
      <c r="F86" s="26"/>
      <c r="G86" s="26"/>
      <c r="H86" s="26"/>
      <c r="I86" s="284">
        <f t="shared" si="2"/>
        <v>74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70</v>
      </c>
      <c r="D87" s="27"/>
      <c r="E87" s="27"/>
      <c r="F87" s="27"/>
      <c r="G87" s="27"/>
      <c r="H87" s="27"/>
      <c r="I87" s="285">
        <f t="shared" si="2"/>
        <v>70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152</v>
      </c>
      <c r="D88" s="28"/>
      <c r="E88" s="28"/>
      <c r="F88" s="28"/>
      <c r="G88" s="28"/>
      <c r="H88" s="28"/>
      <c r="I88" s="269">
        <f t="shared" si="2"/>
        <v>152</v>
      </c>
      <c r="J88" s="269"/>
      <c r="K88" s="144" t="str">
        <f>IF(I88&gt;=$L$100,"Over","Under")</f>
        <v>Over</v>
      </c>
      <c r="L88" s="209">
        <f>+I88</f>
        <v>152</v>
      </c>
      <c r="M88" s="210">
        <f>+I89</f>
        <v>82</v>
      </c>
      <c r="N88" s="210">
        <f>+I90</f>
        <v>73</v>
      </c>
      <c r="O88" s="211">
        <f>+(2/3*M88)+(1/3*L88)</f>
        <v>105.33333333333333</v>
      </c>
      <c r="P88" s="210">
        <f>+L88-M88</f>
        <v>70</v>
      </c>
      <c r="Q88" s="296">
        <v>29</v>
      </c>
      <c r="R88" s="130">
        <f>MIN(L4:L94)</f>
        <v>126</v>
      </c>
      <c r="S88" s="65">
        <f>MIN(M4:M94)</f>
        <v>72</v>
      </c>
      <c r="T88" s="65">
        <f>MIN(N4:N94)</f>
        <v>70</v>
      </c>
      <c r="U88" s="65">
        <f>MIN(O4:O94)</f>
        <v>90</v>
      </c>
      <c r="V88" s="65">
        <f>MIN(P4:P94)</f>
        <v>52</v>
      </c>
      <c r="W88" s="91"/>
    </row>
    <row r="89" spans="1:23">
      <c r="A89" s="267"/>
      <c r="B89" s="132" t="s">
        <v>1</v>
      </c>
      <c r="C89" s="26">
        <v>82</v>
      </c>
      <c r="D89" s="26"/>
      <c r="E89" s="26"/>
      <c r="F89" s="26"/>
      <c r="G89" s="26"/>
      <c r="H89" s="26"/>
      <c r="I89" s="284">
        <f t="shared" si="2"/>
        <v>82</v>
      </c>
      <c r="J89" s="284"/>
      <c r="K89" s="153" t="str">
        <f>IF(I89&gt;=$M$100,"Over","Under")</f>
        <v>Over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73</v>
      </c>
      <c r="D90" s="27"/>
      <c r="E90" s="27"/>
      <c r="F90" s="27"/>
      <c r="G90" s="27"/>
      <c r="H90" s="27"/>
      <c r="I90" s="285">
        <f t="shared" si="2"/>
        <v>73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128</v>
      </c>
      <c r="D91" s="28"/>
      <c r="E91" s="28"/>
      <c r="F91" s="28"/>
      <c r="G91" s="28"/>
      <c r="H91" s="28"/>
      <c r="I91" s="269">
        <f t="shared" si="2"/>
        <v>128</v>
      </c>
      <c r="J91" s="269"/>
      <c r="K91" s="144" t="str">
        <f>IF(I91&gt;=$L$100,"Over","Under")</f>
        <v>Under</v>
      </c>
      <c r="L91" s="209"/>
      <c r="M91" s="210"/>
      <c r="N91" s="210"/>
      <c r="O91" s="211"/>
      <c r="P91" s="210"/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74</v>
      </c>
      <c r="D92" s="26"/>
      <c r="E92" s="26"/>
      <c r="F92" s="26"/>
      <c r="G92" s="26"/>
      <c r="H92" s="26"/>
      <c r="I92" s="284">
        <f t="shared" si="2"/>
        <v>74</v>
      </c>
      <c r="J92" s="284"/>
      <c r="K92" s="153" t="str">
        <f>IF(I92&gt;=$M$100,"Over","Under")</f>
        <v>Under</v>
      </c>
      <c r="L92" s="146"/>
      <c r="M92" s="147"/>
      <c r="N92" s="147"/>
      <c r="O92" s="147"/>
      <c r="P92" s="147"/>
      <c r="Q92" s="297"/>
      <c r="R92" s="156">
        <f>+L3</f>
        <v>134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70</v>
      </c>
      <c r="D93" s="27"/>
      <c r="E93" s="27"/>
      <c r="F93" s="27"/>
      <c r="G93" s="27"/>
      <c r="H93" s="27"/>
      <c r="I93" s="285">
        <f t="shared" si="2"/>
        <v>70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/>
      <c r="B94" s="137"/>
      <c r="C94" s="28"/>
      <c r="D94" s="28"/>
      <c r="E94" s="28"/>
      <c r="F94" s="28"/>
      <c r="G94" s="28"/>
      <c r="H94" s="28"/>
      <c r="I94" s="269"/>
      <c r="J94" s="269"/>
      <c r="K94" s="144"/>
      <c r="L94" s="201"/>
      <c r="M94" s="202"/>
      <c r="N94" s="202"/>
      <c r="O94" s="203"/>
      <c r="P94" s="202"/>
      <c r="Q94" s="296"/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/>
      <c r="C95" s="26"/>
      <c r="D95" s="26"/>
      <c r="E95" s="26"/>
      <c r="F95" s="26"/>
      <c r="G95" s="26"/>
      <c r="H95" s="26"/>
      <c r="I95" s="284"/>
      <c r="J95" s="284"/>
      <c r="K95" s="153"/>
      <c r="L95" s="146"/>
      <c r="M95" s="147"/>
      <c r="N95" s="147"/>
      <c r="O95" s="147"/>
      <c r="P95" s="147"/>
      <c r="Q95" s="297"/>
      <c r="R95" s="159">
        <f>+N3</f>
        <v>70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/>
      <c r="C96" s="27"/>
      <c r="D96" s="27"/>
      <c r="E96" s="27"/>
      <c r="F96" s="27"/>
      <c r="G96" s="27"/>
      <c r="H96" s="27"/>
      <c r="I96" s="285"/>
      <c r="J96" s="285"/>
      <c r="K96" s="145"/>
      <c r="L96" s="148"/>
      <c r="M96" s="149"/>
      <c r="N96" s="149"/>
      <c r="O96" s="149"/>
      <c r="P96" s="149"/>
      <c r="Q96" s="298"/>
      <c r="R96" s="155"/>
      <c r="S96" s="33"/>
      <c r="T96" s="33"/>
    </row>
    <row r="97" spans="1:95">
      <c r="L97" s="168">
        <f>INT(AVERAGE(L4:L94))</f>
        <v>130</v>
      </c>
      <c r="M97" s="168">
        <f>INT(AVERAGE(M4:M94))</f>
        <v>75</v>
      </c>
      <c r="N97" s="168">
        <f>INT(AVERAGE(N4:N94))</f>
        <v>70</v>
      </c>
      <c r="O97" s="168">
        <f>INT(AVERAGE(O4:O94))</f>
        <v>93</v>
      </c>
      <c r="P97" s="168">
        <f>INT(AVERAGE(P4:P94))</f>
        <v>55</v>
      </c>
      <c r="Q97" s="169" t="str">
        <f>+A2</f>
        <v xml:space="preserve">Nov  </v>
      </c>
      <c r="R97" s="290" t="s">
        <v>40</v>
      </c>
      <c r="S97" s="290"/>
      <c r="T97" s="32" t="str">
        <f>+A2</f>
        <v xml:space="preserve">Nov  </v>
      </c>
      <c r="V97" s="252" t="str">
        <f>IF(R99&gt;T92,V90,"")</f>
        <v/>
      </c>
      <c r="W97" s="253"/>
    </row>
    <row r="98" spans="1:95" s="75" customFormat="1" ht="15">
      <c r="A98" s="299" t="s">
        <v>55</v>
      </c>
      <c r="B98" s="300"/>
      <c r="C98" s="300"/>
      <c r="D98" s="300"/>
      <c r="E98" s="300"/>
      <c r="F98" s="300"/>
      <c r="G98" s="77"/>
      <c r="H98" s="77"/>
      <c r="I98" s="77"/>
      <c r="J98" s="32"/>
      <c r="K98" s="32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130</v>
      </c>
      <c r="S98" s="4"/>
      <c r="T98" s="72">
        <f>+M97</f>
        <v>75</v>
      </c>
      <c r="U98" s="74"/>
      <c r="V98" s="254" t="str">
        <f>IF(R98&lt;S92,V91,"")</f>
        <v/>
      </c>
      <c r="W98" s="255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</row>
    <row r="99" spans="1:95">
      <c r="A99" s="195"/>
      <c r="B99" s="22"/>
      <c r="C99" s="22"/>
      <c r="D99" s="22"/>
      <c r="E99" s="22"/>
      <c r="G99" s="76"/>
      <c r="H99" s="76"/>
      <c r="I99" s="76"/>
      <c r="J99" s="33"/>
      <c r="K99" s="33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79</v>
      </c>
      <c r="R99" s="21">
        <f>INT(L97)</f>
        <v>130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</row>
    <row r="100" spans="1:95" ht="15">
      <c r="A100" s="243"/>
      <c r="B100" s="118"/>
      <c r="C100" s="118"/>
      <c r="D100" s="118"/>
      <c r="E100" s="118"/>
      <c r="F100" s="118"/>
      <c r="G100" s="76"/>
      <c r="H100" s="76"/>
      <c r="I100" s="76"/>
      <c r="J100" s="33"/>
      <c r="K100" s="33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</row>
    <row r="101" spans="1:95">
      <c r="A101" s="19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</row>
    <row r="102" spans="1:95" ht="15">
      <c r="A102" s="301" t="s">
        <v>56</v>
      </c>
      <c r="B102" s="302"/>
      <c r="C102" s="302"/>
      <c r="D102" s="302"/>
      <c r="E102" s="302"/>
      <c r="F102" s="30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86" t="s">
        <v>34</v>
      </c>
      <c r="S102" s="54" t="str">
        <f>CONCATENATE(R99,$S$99,T99)</f>
        <v>130 / 75</v>
      </c>
      <c r="V102" s="254" t="str">
        <f>IF(T99&lt;T93,IF(T99&gt;S93,V95,""),"")</f>
        <v xml:space="preserve">Normal diastolisk </v>
      </c>
      <c r="W102" s="255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</row>
    <row r="103" spans="1:95">
      <c r="A103" s="195"/>
      <c r="Q103" s="32" t="str">
        <f>CONCATENATE(R97,A2,V97,V98,V99,V100,V101,V102,V103,V104)</f>
        <v xml:space="preserve">Dit blodtryk er i Nov  Normal systolisk Normal diastolisk </v>
      </c>
      <c r="V103" s="256" t="str">
        <f>IF(V97="Hyper systolisk ",IF(V99="Hyper diastolisk ",T100,""),"")</f>
        <v/>
      </c>
      <c r="W103" s="257"/>
    </row>
    <row r="104" spans="1:95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95">
      <c r="Q105" s="116" t="str">
        <f>+Januar!Q105</f>
        <v xml:space="preserve">for året </v>
      </c>
    </row>
    <row r="106" spans="1:95">
      <c r="Q106" s="33"/>
      <c r="S106" s="154"/>
      <c r="T106" s="154"/>
      <c r="U106" s="154"/>
      <c r="V106" s="154"/>
      <c r="W106" s="154"/>
    </row>
    <row r="107" spans="1:95">
      <c r="Q107" s="33"/>
    </row>
    <row r="108" spans="1:95">
      <c r="Q108" s="33"/>
      <c r="S108" s="83"/>
      <c r="T108" s="83"/>
      <c r="U108" s="83"/>
      <c r="V108" s="83"/>
      <c r="W108" s="83"/>
    </row>
    <row r="109" spans="1:95">
      <c r="Q109" s="33"/>
      <c r="S109" s="40"/>
      <c r="T109" s="40"/>
      <c r="U109" s="40"/>
      <c r="V109" s="40"/>
      <c r="W109" s="40"/>
    </row>
  </sheetData>
  <mergeCells count="198">
    <mergeCell ref="CF98:CH98"/>
    <mergeCell ref="CI98:CK98"/>
    <mergeCell ref="CL98:CN98"/>
    <mergeCell ref="CO98:CQ98"/>
    <mergeCell ref="BN98:BP98"/>
    <mergeCell ref="BQ98:BS98"/>
    <mergeCell ref="BT98:BV98"/>
    <mergeCell ref="BW98:BY98"/>
    <mergeCell ref="BZ98:CB98"/>
    <mergeCell ref="CC98:CE98"/>
    <mergeCell ref="L98:P98"/>
    <mergeCell ref="V99:W99"/>
    <mergeCell ref="V100:W100"/>
    <mergeCell ref="V101:W101"/>
    <mergeCell ref="V102:W102"/>
    <mergeCell ref="V103:W103"/>
    <mergeCell ref="V104:W104"/>
    <mergeCell ref="A98:F98"/>
    <mergeCell ref="A102:F102"/>
    <mergeCell ref="A104:F104"/>
    <mergeCell ref="A94:A96"/>
    <mergeCell ref="A10:A12"/>
    <mergeCell ref="A31:A33"/>
    <mergeCell ref="A34:A36"/>
    <mergeCell ref="A37:A39"/>
    <mergeCell ref="A28:A30"/>
    <mergeCell ref="A25:A27"/>
    <mergeCell ref="A16:A18"/>
    <mergeCell ref="A19:A21"/>
    <mergeCell ref="A22:A24"/>
    <mergeCell ref="A46:A48"/>
    <mergeCell ref="A49:A51"/>
    <mergeCell ref="A40:A42"/>
    <mergeCell ref="A43:A45"/>
    <mergeCell ref="A91:A93"/>
    <mergeCell ref="A82:A84"/>
    <mergeCell ref="A52:A54"/>
    <mergeCell ref="A55:A57"/>
    <mergeCell ref="A85:A87"/>
    <mergeCell ref="A67:A69"/>
    <mergeCell ref="A58:A60"/>
    <mergeCell ref="A88:A90"/>
    <mergeCell ref="A79:A81"/>
    <mergeCell ref="A70:A72"/>
    <mergeCell ref="L1:P1"/>
    <mergeCell ref="A7:A9"/>
    <mergeCell ref="A13:A15"/>
    <mergeCell ref="A1:K1"/>
    <mergeCell ref="R81:V81"/>
    <mergeCell ref="R83:V83"/>
    <mergeCell ref="R86:V86"/>
    <mergeCell ref="R90:T90"/>
    <mergeCell ref="R94:T94"/>
    <mergeCell ref="I41:J41"/>
    <mergeCell ref="I42:J42"/>
    <mergeCell ref="I43:J43"/>
    <mergeCell ref="I34:J34"/>
    <mergeCell ref="I35:J35"/>
    <mergeCell ref="I36:J36"/>
    <mergeCell ref="I37:J37"/>
    <mergeCell ref="I38:J38"/>
    <mergeCell ref="I49:J49"/>
    <mergeCell ref="I50:J50"/>
    <mergeCell ref="I12:J12"/>
    <mergeCell ref="I13:J13"/>
    <mergeCell ref="I19:J19"/>
    <mergeCell ref="I20:J20"/>
    <mergeCell ref="I21:J21"/>
    <mergeCell ref="R97:S97"/>
    <mergeCell ref="I3:K3"/>
    <mergeCell ref="C2:K2"/>
    <mergeCell ref="A4:A6"/>
    <mergeCell ref="A2:A3"/>
    <mergeCell ref="B2:B3"/>
    <mergeCell ref="C3:E3"/>
    <mergeCell ref="F3:H3"/>
    <mergeCell ref="I9:J9"/>
    <mergeCell ref="I10:J10"/>
    <mergeCell ref="I11:J11"/>
    <mergeCell ref="I4:J4"/>
    <mergeCell ref="I5:J5"/>
    <mergeCell ref="I6:J6"/>
    <mergeCell ref="I7:J7"/>
    <mergeCell ref="I8:J8"/>
    <mergeCell ref="I33:J33"/>
    <mergeCell ref="I24:J24"/>
    <mergeCell ref="I25:J25"/>
    <mergeCell ref="I26:J26"/>
    <mergeCell ref="I27:J27"/>
    <mergeCell ref="I28:J28"/>
    <mergeCell ref="I39:J39"/>
    <mergeCell ref="I40:J40"/>
    <mergeCell ref="A76:A78"/>
    <mergeCell ref="A61:A63"/>
    <mergeCell ref="I79:J79"/>
    <mergeCell ref="I80:J80"/>
    <mergeCell ref="I81:J81"/>
    <mergeCell ref="I82:J82"/>
    <mergeCell ref="I83:J83"/>
    <mergeCell ref="I74:J74"/>
    <mergeCell ref="I76:J76"/>
    <mergeCell ref="I77:J77"/>
    <mergeCell ref="I78:J78"/>
    <mergeCell ref="A73:A75"/>
    <mergeCell ref="A64:A66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5:J75"/>
    <mergeCell ref="I22:J22"/>
    <mergeCell ref="I23:J23"/>
    <mergeCell ref="I14:J14"/>
    <mergeCell ref="I15:J15"/>
    <mergeCell ref="I16:J16"/>
    <mergeCell ref="I17:J17"/>
    <mergeCell ref="I18:J18"/>
    <mergeCell ref="I29:J29"/>
    <mergeCell ref="I30:J30"/>
    <mergeCell ref="I31:J31"/>
    <mergeCell ref="I32:J32"/>
    <mergeCell ref="I61:J61"/>
    <mergeCell ref="I62:J62"/>
    <mergeCell ref="I63:J63"/>
    <mergeCell ref="I54:J54"/>
    <mergeCell ref="I55:J55"/>
    <mergeCell ref="I56:J56"/>
    <mergeCell ref="I57:J57"/>
    <mergeCell ref="I58:J58"/>
    <mergeCell ref="I60:J60"/>
    <mergeCell ref="I51:J51"/>
    <mergeCell ref="I52:J52"/>
    <mergeCell ref="I53:J53"/>
    <mergeCell ref="I44:J44"/>
    <mergeCell ref="I45:J45"/>
    <mergeCell ref="I46:J46"/>
    <mergeCell ref="I47:J47"/>
    <mergeCell ref="I48:J48"/>
    <mergeCell ref="I59:J59"/>
    <mergeCell ref="I94:J94"/>
    <mergeCell ref="I95:J95"/>
    <mergeCell ref="I96:J96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88:J88"/>
    <mergeCell ref="AD38:AE38"/>
    <mergeCell ref="AD39:AE39"/>
    <mergeCell ref="AD40:AE40"/>
    <mergeCell ref="AD41:AE41"/>
    <mergeCell ref="AD42:AE42"/>
    <mergeCell ref="AD43:AE43"/>
    <mergeCell ref="AD44:AE44"/>
    <mergeCell ref="V97:W97"/>
    <mergeCell ref="V98:W98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scale="95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09"/>
  <sheetViews>
    <sheetView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73</v>
      </c>
      <c r="B2" s="294">
        <f>+Januar!B2</f>
        <v>2019</v>
      </c>
      <c r="C2" s="294" t="str">
        <f>+Q103</f>
        <v xml:space="preserve">Dit blodtryk er i Dec Hyper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29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Dec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+November!L97</f>
        <v>130</v>
      </c>
      <c r="M3" s="81">
        <f>+November!M97</f>
        <v>75</v>
      </c>
      <c r="N3" s="81">
        <f>+November!N97</f>
        <v>70</v>
      </c>
      <c r="O3" s="81">
        <f>+November!O97</f>
        <v>93</v>
      </c>
      <c r="P3" s="81">
        <f>+November!P97</f>
        <v>55</v>
      </c>
      <c r="Q3" s="226" t="str">
        <f>CONCATENATE(Q98,Q99,B2)</f>
        <v>Avg Nov 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130</v>
      </c>
      <c r="D4" s="31"/>
      <c r="E4" s="31"/>
      <c r="F4" s="31"/>
      <c r="G4" s="31"/>
      <c r="H4" s="31"/>
      <c r="I4" s="306">
        <f t="shared" ref="I4:I67" si="0">INT(AVERAGE(C4:H4))</f>
        <v>130</v>
      </c>
      <c r="J4" s="306"/>
      <c r="K4" s="144" t="str">
        <f>IF(I4&gt;=$L$100,"Over","Under")</f>
        <v>Under</v>
      </c>
      <c r="L4" s="10">
        <f>+I4</f>
        <v>130</v>
      </c>
      <c r="M4" s="11">
        <f>+I5</f>
        <v>75</v>
      </c>
      <c r="N4" s="12">
        <f>+I6</f>
        <v>65</v>
      </c>
      <c r="O4" s="134">
        <f>+(2/3*M4)+(1/3*L4)</f>
        <v>93.333333333333329</v>
      </c>
      <c r="P4" s="135">
        <f>+L4-M4</f>
        <v>55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78" t="s">
        <v>77</v>
      </c>
      <c r="AI4" s="6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75</v>
      </c>
      <c r="D5" s="29"/>
      <c r="E5" s="29"/>
      <c r="F5" s="29"/>
      <c r="G5" s="29"/>
      <c r="H5" s="29"/>
      <c r="I5" s="282">
        <f t="shared" si="0"/>
        <v>75</v>
      </c>
      <c r="J5" s="282"/>
      <c r="K5" s="153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65</v>
      </c>
      <c r="D6" s="30"/>
      <c r="E6" s="30"/>
      <c r="F6" s="30"/>
      <c r="G6" s="30"/>
      <c r="H6" s="30"/>
      <c r="I6" s="283">
        <f t="shared" si="0"/>
        <v>65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4" t="str">
        <f>CONCATENATE(AE1,Q105,B2)</f>
        <v>Blodtryksmålinger på venstre overarm i niveau med hjertet for året 2019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44" t="str">
        <f>IF(I7&gt;=$L$100,"Over","Under")</f>
        <v>Under</v>
      </c>
      <c r="L7" s="201">
        <f>+I7</f>
        <v>130</v>
      </c>
      <c r="M7" s="202">
        <f>+I8</f>
        <v>75</v>
      </c>
      <c r="N7" s="202">
        <f>+I9</f>
        <v>65</v>
      </c>
      <c r="O7" s="203">
        <f>+(2/3*M7)+(1/3*L7)</f>
        <v>93.333333333333329</v>
      </c>
      <c r="P7" s="202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143</v>
      </c>
      <c r="D10" s="28"/>
      <c r="E10" s="28"/>
      <c r="F10" s="28"/>
      <c r="G10" s="28"/>
      <c r="H10" s="28"/>
      <c r="I10" s="269">
        <f t="shared" si="0"/>
        <v>143</v>
      </c>
      <c r="J10" s="269"/>
      <c r="K10" s="144" t="str">
        <f>IF(I10&gt;=$L$100,"Over","Under")</f>
        <v>Over</v>
      </c>
      <c r="L10" s="201">
        <f>+I10</f>
        <v>143</v>
      </c>
      <c r="M10" s="202">
        <f>+I11</f>
        <v>80</v>
      </c>
      <c r="N10" s="202">
        <f>+I12</f>
        <v>69</v>
      </c>
      <c r="O10" s="203">
        <f>+(2/3*M10)+(1/3*L10)</f>
        <v>101</v>
      </c>
      <c r="P10" s="202">
        <f>+L10-M10</f>
        <v>63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80</v>
      </c>
      <c r="D11" s="26"/>
      <c r="E11" s="26"/>
      <c r="F11" s="26"/>
      <c r="G11" s="26"/>
      <c r="H11" s="26"/>
      <c r="I11" s="284">
        <f t="shared" si="0"/>
        <v>80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69</v>
      </c>
      <c r="D12" s="27"/>
      <c r="E12" s="27"/>
      <c r="F12" s="27"/>
      <c r="G12" s="27"/>
      <c r="H12" s="27"/>
      <c r="I12" s="285">
        <f t="shared" si="0"/>
        <v>69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131</v>
      </c>
      <c r="D13" s="28"/>
      <c r="E13" s="28"/>
      <c r="F13" s="28"/>
      <c r="G13" s="28"/>
      <c r="H13" s="28"/>
      <c r="I13" s="269">
        <f t="shared" si="0"/>
        <v>131</v>
      </c>
      <c r="J13" s="269"/>
      <c r="K13" s="144" t="str">
        <f>IF(I13&gt;=$L$100,"Over","Under")</f>
        <v>Under</v>
      </c>
      <c r="L13" s="201">
        <f>+I13</f>
        <v>131</v>
      </c>
      <c r="M13" s="202">
        <f>+I14</f>
        <v>77</v>
      </c>
      <c r="N13" s="202">
        <f>+I15</f>
        <v>76</v>
      </c>
      <c r="O13" s="203">
        <f>+(2/3*M13)+(1/3*L13)</f>
        <v>95</v>
      </c>
      <c r="P13" s="202">
        <f>+L13-M13</f>
        <v>54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77</v>
      </c>
      <c r="D14" s="26"/>
      <c r="E14" s="26"/>
      <c r="F14" s="26"/>
      <c r="G14" s="26"/>
      <c r="H14" s="26"/>
      <c r="I14" s="284">
        <f t="shared" si="0"/>
        <v>77</v>
      </c>
      <c r="J14" s="284"/>
      <c r="K14" s="153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76</v>
      </c>
      <c r="D15" s="27"/>
      <c r="E15" s="27"/>
      <c r="F15" s="27"/>
      <c r="G15" s="27"/>
      <c r="H15" s="27"/>
      <c r="I15" s="285">
        <f t="shared" si="0"/>
        <v>76</v>
      </c>
      <c r="J15" s="285"/>
      <c r="K15" s="145" t="str">
        <f>IF(I15&gt;=$N$100,"Over","Under")</f>
        <v>Over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130</v>
      </c>
      <c r="D16" s="28"/>
      <c r="E16" s="28"/>
      <c r="F16" s="28"/>
      <c r="G16" s="28"/>
      <c r="H16" s="28"/>
      <c r="I16" s="269">
        <f t="shared" si="0"/>
        <v>130</v>
      </c>
      <c r="J16" s="269"/>
      <c r="K16" s="144" t="str">
        <f>IF(I16&gt;=$L$100,"Over","Under")</f>
        <v>Under</v>
      </c>
      <c r="L16" s="201">
        <f>+I16</f>
        <v>130</v>
      </c>
      <c r="M16" s="202">
        <f>+I17</f>
        <v>75</v>
      </c>
      <c r="N16" s="202">
        <f>+I18</f>
        <v>65</v>
      </c>
      <c r="O16" s="203">
        <f>+(2/3*M16)+(1/3*L16)</f>
        <v>93.333333333333329</v>
      </c>
      <c r="P16" s="202">
        <f>+L16-M16</f>
        <v>55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75</v>
      </c>
      <c r="D17" s="26"/>
      <c r="E17" s="26"/>
      <c r="F17" s="26"/>
      <c r="G17" s="26"/>
      <c r="H17" s="26"/>
      <c r="I17" s="284">
        <f t="shared" si="0"/>
        <v>75</v>
      </c>
      <c r="J17" s="284"/>
      <c r="K17" s="153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65</v>
      </c>
      <c r="D18" s="27"/>
      <c r="E18" s="27"/>
      <c r="F18" s="27"/>
      <c r="G18" s="27"/>
      <c r="H18" s="27"/>
      <c r="I18" s="285">
        <f t="shared" si="0"/>
        <v>65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131</v>
      </c>
      <c r="D19" s="28"/>
      <c r="E19" s="28"/>
      <c r="F19" s="28"/>
      <c r="G19" s="28"/>
      <c r="H19" s="28"/>
      <c r="I19" s="269">
        <f t="shared" si="0"/>
        <v>131</v>
      </c>
      <c r="J19" s="269"/>
      <c r="K19" s="144" t="str">
        <f>IF(I19&gt;=$L$100,"Over","Under")</f>
        <v>Under</v>
      </c>
      <c r="L19" s="209">
        <f>+I19</f>
        <v>131</v>
      </c>
      <c r="M19" s="210">
        <f>+I20</f>
        <v>73</v>
      </c>
      <c r="N19" s="210">
        <f>+I21</f>
        <v>78</v>
      </c>
      <c r="O19" s="211">
        <f>+(2/3*M19)+(1/3*L19)</f>
        <v>92.333333333333329</v>
      </c>
      <c r="P19" s="210">
        <f>+L19-M19</f>
        <v>58</v>
      </c>
      <c r="Q19" s="296">
        <v>6</v>
      </c>
      <c r="T19" s="19"/>
    </row>
    <row r="20" spans="1:47">
      <c r="A20" s="267"/>
      <c r="B20" s="132" t="s">
        <v>1</v>
      </c>
      <c r="C20" s="26">
        <v>73</v>
      </c>
      <c r="D20" s="26"/>
      <c r="E20" s="26"/>
      <c r="F20" s="26"/>
      <c r="G20" s="26"/>
      <c r="H20" s="26"/>
      <c r="I20" s="284">
        <f t="shared" si="0"/>
        <v>73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78</v>
      </c>
      <c r="D21" s="27"/>
      <c r="E21" s="27"/>
      <c r="F21" s="27"/>
      <c r="G21" s="27"/>
      <c r="H21" s="27"/>
      <c r="I21" s="285">
        <f t="shared" si="0"/>
        <v>78</v>
      </c>
      <c r="J21" s="285"/>
      <c r="K21" s="145" t="str">
        <f>IF(I21&gt;=$N$100,"Over","Under")</f>
        <v>Over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130</v>
      </c>
      <c r="D22" s="28"/>
      <c r="E22" s="28"/>
      <c r="F22" s="28"/>
      <c r="G22" s="28"/>
      <c r="H22" s="28"/>
      <c r="I22" s="269">
        <f t="shared" si="0"/>
        <v>130</v>
      </c>
      <c r="J22" s="269"/>
      <c r="K22" s="144" t="str">
        <f>IF(I22&gt;=$L$100,"Over","Under")</f>
        <v>Under</v>
      </c>
      <c r="L22" s="201">
        <f>+I22</f>
        <v>130</v>
      </c>
      <c r="M22" s="202">
        <f>+I23</f>
        <v>75</v>
      </c>
      <c r="N22" s="202">
        <f>+I24</f>
        <v>65</v>
      </c>
      <c r="O22" s="203">
        <f>+(2/3*M22)+(1/3*L22)</f>
        <v>93.333333333333329</v>
      </c>
      <c r="P22" s="202">
        <f>+L22-M22</f>
        <v>55</v>
      </c>
      <c r="Q22" s="296">
        <v>7</v>
      </c>
    </row>
    <row r="23" spans="1:47">
      <c r="A23" s="267"/>
      <c r="B23" s="132" t="s">
        <v>1</v>
      </c>
      <c r="C23" s="26">
        <v>75</v>
      </c>
      <c r="D23" s="26"/>
      <c r="E23" s="26"/>
      <c r="F23" s="26"/>
      <c r="G23" s="26"/>
      <c r="H23" s="26"/>
      <c r="I23" s="284">
        <f t="shared" si="0"/>
        <v>75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65</v>
      </c>
      <c r="D24" s="27"/>
      <c r="E24" s="27"/>
      <c r="F24" s="27"/>
      <c r="G24" s="27"/>
      <c r="H24" s="27"/>
      <c r="I24" s="285">
        <f t="shared" si="0"/>
        <v>65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142</v>
      </c>
      <c r="D25" s="28"/>
      <c r="E25" s="28"/>
      <c r="F25" s="28"/>
      <c r="G25" s="28"/>
      <c r="H25" s="28"/>
      <c r="I25" s="269">
        <f t="shared" si="0"/>
        <v>142</v>
      </c>
      <c r="J25" s="269"/>
      <c r="K25" s="144" t="str">
        <f>IF(I25&gt;=$L$100,"Over","Under")</f>
        <v>Over</v>
      </c>
      <c r="L25" s="201">
        <f>+I25</f>
        <v>142</v>
      </c>
      <c r="M25" s="202">
        <f>+I26</f>
        <v>81</v>
      </c>
      <c r="N25" s="202">
        <f>+I27</f>
        <v>75</v>
      </c>
      <c r="O25" s="203">
        <f>+(2/3*M25)+(1/3*L25)</f>
        <v>101.33333333333333</v>
      </c>
      <c r="P25" s="202">
        <f>+L25-M25</f>
        <v>61</v>
      </c>
      <c r="Q25" s="296">
        <v>8</v>
      </c>
    </row>
    <row r="26" spans="1:47">
      <c r="A26" s="267"/>
      <c r="B26" s="132" t="s">
        <v>1</v>
      </c>
      <c r="C26" s="26">
        <v>81</v>
      </c>
      <c r="D26" s="26"/>
      <c r="E26" s="26"/>
      <c r="F26" s="26"/>
      <c r="G26" s="26"/>
      <c r="H26" s="26"/>
      <c r="I26" s="284">
        <f t="shared" si="0"/>
        <v>81</v>
      </c>
      <c r="J26" s="284"/>
      <c r="K26" s="153" t="str">
        <f>IF(I26&gt;=$M$100,"Over","Under")</f>
        <v>Over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75</v>
      </c>
      <c r="D27" s="27"/>
      <c r="E27" s="27"/>
      <c r="F27" s="27"/>
      <c r="G27" s="27"/>
      <c r="H27" s="27"/>
      <c r="I27" s="285">
        <f t="shared" si="0"/>
        <v>75</v>
      </c>
      <c r="J27" s="285"/>
      <c r="K27" s="145" t="str">
        <f>IF(I27&gt;=$N$100,"Over","Under")</f>
        <v>Over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137</v>
      </c>
      <c r="D28" s="28"/>
      <c r="E28" s="28"/>
      <c r="F28" s="28"/>
      <c r="G28" s="28"/>
      <c r="H28" s="28"/>
      <c r="I28" s="269">
        <f t="shared" si="0"/>
        <v>137</v>
      </c>
      <c r="J28" s="269"/>
      <c r="K28" s="144" t="str">
        <f>IF(I28&gt;=$L$100,"Over","Under")</f>
        <v>Under</v>
      </c>
      <c r="L28" s="209">
        <f>+I28</f>
        <v>137</v>
      </c>
      <c r="M28" s="210">
        <f>+I29</f>
        <v>67</v>
      </c>
      <c r="N28" s="210">
        <f>+I30</f>
        <v>73</v>
      </c>
      <c r="O28" s="211">
        <f>+(2/3*M28)+(1/3*L28)</f>
        <v>90.333333333333329</v>
      </c>
      <c r="P28" s="210">
        <f>+L28-M28</f>
        <v>70</v>
      </c>
      <c r="Q28" s="296">
        <v>9</v>
      </c>
    </row>
    <row r="29" spans="1:47">
      <c r="A29" s="267"/>
      <c r="B29" s="132" t="s">
        <v>1</v>
      </c>
      <c r="C29" s="26">
        <v>67</v>
      </c>
      <c r="D29" s="26"/>
      <c r="E29" s="26"/>
      <c r="F29" s="26"/>
      <c r="G29" s="26"/>
      <c r="H29" s="26"/>
      <c r="I29" s="284">
        <f t="shared" si="0"/>
        <v>67</v>
      </c>
      <c r="J29" s="284"/>
      <c r="K29" s="153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73</v>
      </c>
      <c r="D30" s="27"/>
      <c r="E30" s="27"/>
      <c r="F30" s="27"/>
      <c r="G30" s="27"/>
      <c r="H30" s="27"/>
      <c r="I30" s="285">
        <f t="shared" si="0"/>
        <v>73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132</v>
      </c>
      <c r="D31" s="28"/>
      <c r="E31" s="28"/>
      <c r="F31" s="28"/>
      <c r="G31" s="28"/>
      <c r="H31" s="28"/>
      <c r="I31" s="269">
        <f t="shared" si="0"/>
        <v>132</v>
      </c>
      <c r="J31" s="269"/>
      <c r="K31" s="144" t="str">
        <f>IF(I31&gt;=$L$100,"Over","Under")</f>
        <v>Under</v>
      </c>
      <c r="L31" s="201">
        <f>+I31</f>
        <v>132</v>
      </c>
      <c r="M31" s="202">
        <f>+I32</f>
        <v>77</v>
      </c>
      <c r="N31" s="202">
        <f>+I33</f>
        <v>79</v>
      </c>
      <c r="O31" s="203">
        <f>+(2/3*M31)+(1/3*L31)</f>
        <v>95.333333333333329</v>
      </c>
      <c r="P31" s="202">
        <f>+L31-M31</f>
        <v>55</v>
      </c>
      <c r="Q31" s="296">
        <v>10</v>
      </c>
    </row>
    <row r="32" spans="1:47">
      <c r="A32" s="267"/>
      <c r="B32" s="132" t="s">
        <v>1</v>
      </c>
      <c r="C32" s="26">
        <v>77</v>
      </c>
      <c r="D32" s="26"/>
      <c r="E32" s="26"/>
      <c r="F32" s="26"/>
      <c r="G32" s="26"/>
      <c r="H32" s="26"/>
      <c r="I32" s="284">
        <f t="shared" si="0"/>
        <v>77</v>
      </c>
      <c r="J32" s="284"/>
      <c r="K32" s="153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79</v>
      </c>
      <c r="D33" s="27"/>
      <c r="E33" s="27"/>
      <c r="F33" s="27"/>
      <c r="G33" s="27"/>
      <c r="H33" s="27"/>
      <c r="I33" s="285">
        <f t="shared" si="0"/>
        <v>79</v>
      </c>
      <c r="J33" s="285"/>
      <c r="K33" s="145" t="str">
        <f>IF(I33&gt;=$N$100,"Over","Under")</f>
        <v>Over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130</v>
      </c>
      <c r="D34" s="28"/>
      <c r="E34" s="28"/>
      <c r="F34" s="28"/>
      <c r="G34" s="28"/>
      <c r="H34" s="28"/>
      <c r="I34" s="269">
        <f t="shared" si="0"/>
        <v>130</v>
      </c>
      <c r="J34" s="269"/>
      <c r="K34" s="144" t="str">
        <f>IF(I34&gt;=$L$100,"Over","Under")</f>
        <v>Under</v>
      </c>
      <c r="L34" s="201">
        <f>+I34</f>
        <v>130</v>
      </c>
      <c r="M34" s="202">
        <f>+I35</f>
        <v>75</v>
      </c>
      <c r="N34" s="202">
        <f>+I36</f>
        <v>65</v>
      </c>
      <c r="O34" s="203">
        <f>+(2/3*M34)+(1/3*L34)</f>
        <v>93.333333333333329</v>
      </c>
      <c r="P34" s="202">
        <f>+L34-M34</f>
        <v>55</v>
      </c>
      <c r="Q34" s="296">
        <v>11</v>
      </c>
    </row>
    <row r="35" spans="1:31">
      <c r="A35" s="267"/>
      <c r="B35" s="132" t="s">
        <v>1</v>
      </c>
      <c r="C35" s="26">
        <v>75</v>
      </c>
      <c r="D35" s="26"/>
      <c r="E35" s="26"/>
      <c r="F35" s="26"/>
      <c r="G35" s="26"/>
      <c r="H35" s="26"/>
      <c r="I35" s="284">
        <f t="shared" si="0"/>
        <v>75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65</v>
      </c>
      <c r="D36" s="27"/>
      <c r="E36" s="27"/>
      <c r="F36" s="27"/>
      <c r="G36" s="27"/>
      <c r="H36" s="27"/>
      <c r="I36" s="285">
        <f t="shared" si="0"/>
        <v>65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>
      <c r="A37" s="266">
        <v>12</v>
      </c>
      <c r="B37" s="137" t="s">
        <v>0</v>
      </c>
      <c r="C37" s="28">
        <v>146</v>
      </c>
      <c r="D37" s="28"/>
      <c r="E37" s="28"/>
      <c r="F37" s="28"/>
      <c r="G37" s="28"/>
      <c r="H37" s="28"/>
      <c r="I37" s="269">
        <f t="shared" si="0"/>
        <v>146</v>
      </c>
      <c r="J37" s="269"/>
      <c r="K37" s="144" t="str">
        <f>IF(I37&gt;=$L$100,"Over","Under")</f>
        <v>Over</v>
      </c>
      <c r="L37" s="209">
        <f>+I37</f>
        <v>146</v>
      </c>
      <c r="M37" s="210">
        <f>+I38</f>
        <v>75</v>
      </c>
      <c r="N37" s="210">
        <f>+I39</f>
        <v>66</v>
      </c>
      <c r="O37" s="211">
        <f>+(2/3*M37)+(1/3*L37)</f>
        <v>98.666666666666657</v>
      </c>
      <c r="P37" s="210">
        <f>+L37-M37</f>
        <v>71</v>
      </c>
      <c r="Q37" s="296">
        <v>12</v>
      </c>
    </row>
    <row r="38" spans="1:31">
      <c r="A38" s="267"/>
      <c r="B38" s="132" t="s">
        <v>1</v>
      </c>
      <c r="C38" s="26">
        <v>75</v>
      </c>
      <c r="D38" s="26"/>
      <c r="E38" s="26"/>
      <c r="F38" s="26"/>
      <c r="G38" s="26"/>
      <c r="H38" s="26"/>
      <c r="I38" s="284">
        <f t="shared" si="0"/>
        <v>75</v>
      </c>
      <c r="J38" s="284"/>
      <c r="K38" s="153" t="str">
        <f>IF(I38&gt;=$M$100,"Over","Under")</f>
        <v>Under</v>
      </c>
      <c r="L38" s="146"/>
      <c r="M38" s="147"/>
      <c r="N38" s="147"/>
      <c r="O38" s="147"/>
      <c r="P38" s="147"/>
      <c r="Q38" s="297"/>
      <c r="R38" s="150" t="str">
        <f>+R1</f>
        <v>Januar</v>
      </c>
      <c r="S38" s="150" t="str">
        <f>+S1</f>
        <v>Februar</v>
      </c>
      <c r="T38" s="150" t="str">
        <f t="shared" ref="T38:AC38" si="1">+T1</f>
        <v>Marts</v>
      </c>
      <c r="U38" s="150" t="str">
        <f t="shared" si="1"/>
        <v>April</v>
      </c>
      <c r="V38" s="150" t="str">
        <f t="shared" si="1"/>
        <v>Maj</v>
      </c>
      <c r="W38" s="150" t="str">
        <f t="shared" si="1"/>
        <v>Juni</v>
      </c>
      <c r="X38" s="150" t="str">
        <f t="shared" si="1"/>
        <v>Juli</v>
      </c>
      <c r="Y38" s="150" t="str">
        <f t="shared" si="1"/>
        <v>August</v>
      </c>
      <c r="Z38" s="150" t="str">
        <f t="shared" si="1"/>
        <v>September</v>
      </c>
      <c r="AA38" s="150" t="str">
        <f t="shared" si="1"/>
        <v>Oktober</v>
      </c>
      <c r="AB38" s="150" t="str">
        <f t="shared" si="1"/>
        <v>November</v>
      </c>
      <c r="AC38" s="150" t="str">
        <f t="shared" si="1"/>
        <v>December</v>
      </c>
      <c r="AD38" s="260" t="str">
        <f>+Q1</f>
        <v>Måned</v>
      </c>
      <c r="AE38" s="260"/>
    </row>
    <row r="39" spans="1:31" ht="13.5" thickBot="1">
      <c r="A39" s="268"/>
      <c r="B39" s="138" t="s">
        <v>2</v>
      </c>
      <c r="C39" s="27">
        <v>66</v>
      </c>
      <c r="D39" s="27"/>
      <c r="E39" s="27"/>
      <c r="F39" s="27"/>
      <c r="G39" s="27"/>
      <c r="H39" s="27"/>
      <c r="I39" s="285">
        <f t="shared" si="0"/>
        <v>66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+$R$85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130</v>
      </c>
      <c r="D40" s="28"/>
      <c r="E40" s="28"/>
      <c r="F40" s="28"/>
      <c r="G40" s="28"/>
      <c r="H40" s="28"/>
      <c r="I40" s="269">
        <f t="shared" si="0"/>
        <v>130</v>
      </c>
      <c r="J40" s="269"/>
      <c r="K40" s="144" t="str">
        <f>IF(I40&gt;=$L$100,"Over","Under")</f>
        <v>Under</v>
      </c>
      <c r="L40" s="201">
        <f>+I40</f>
        <v>130</v>
      </c>
      <c r="M40" s="202">
        <f>+I41</f>
        <v>75</v>
      </c>
      <c r="N40" s="202">
        <f>+I42</f>
        <v>65</v>
      </c>
      <c r="O40" s="203">
        <f>+(2/3*M40)+(1/3*L40)</f>
        <v>93.333333333333329</v>
      </c>
      <c r="P40" s="202">
        <f>+L40-M40</f>
        <v>55</v>
      </c>
      <c r="Q40" s="296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+$R$88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75</v>
      </c>
      <c r="D41" s="26"/>
      <c r="E41" s="26"/>
      <c r="F41" s="26"/>
      <c r="G41" s="26"/>
      <c r="H41" s="26"/>
      <c r="I41" s="284">
        <f t="shared" si="0"/>
        <v>75</v>
      </c>
      <c r="J41" s="284"/>
      <c r="K41" s="153" t="str">
        <f>IF(I41&gt;=$M$100,"Over","Under")</f>
        <v>Under</v>
      </c>
      <c r="L41" s="146"/>
      <c r="M41" s="147"/>
      <c r="N41" s="147"/>
      <c r="O41" s="147"/>
      <c r="P41" s="147"/>
      <c r="Q41" s="297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+$S$85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65</v>
      </c>
      <c r="D42" s="27"/>
      <c r="E42" s="27"/>
      <c r="F42" s="27"/>
      <c r="G42" s="27"/>
      <c r="H42" s="27"/>
      <c r="I42" s="285">
        <f t="shared" si="0"/>
        <v>65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+$S$88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133</v>
      </c>
      <c r="D43" s="28"/>
      <c r="E43" s="28"/>
      <c r="F43" s="28"/>
      <c r="G43" s="28"/>
      <c r="H43" s="28"/>
      <c r="I43" s="269">
        <f t="shared" si="0"/>
        <v>133</v>
      </c>
      <c r="J43" s="269"/>
      <c r="K43" s="144" t="str">
        <f>IF(I43&gt;=$L$100,"Over","Under")</f>
        <v>Under</v>
      </c>
      <c r="L43" s="201">
        <f>+I43</f>
        <v>133</v>
      </c>
      <c r="M43" s="202">
        <f>+I44</f>
        <v>77</v>
      </c>
      <c r="N43" s="202">
        <f>+I45</f>
        <v>77</v>
      </c>
      <c r="O43" s="203">
        <f>+(2/3*M43)+(1/3*L43)</f>
        <v>95.666666666666657</v>
      </c>
      <c r="P43" s="202">
        <f>+L43-M43</f>
        <v>56</v>
      </c>
      <c r="Q43" s="296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+$T$85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77</v>
      </c>
      <c r="D44" s="26"/>
      <c r="E44" s="26"/>
      <c r="F44" s="26"/>
      <c r="G44" s="26"/>
      <c r="H44" s="26"/>
      <c r="I44" s="284">
        <f t="shared" si="0"/>
        <v>77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297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+November!AB44</f>
        <v>70</v>
      </c>
      <c r="AC44" s="38">
        <f>+$T$88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77</v>
      </c>
      <c r="D45" s="27"/>
      <c r="E45" s="27"/>
      <c r="F45" s="27"/>
      <c r="G45" s="27"/>
      <c r="H45" s="27"/>
      <c r="I45" s="285">
        <f t="shared" si="0"/>
        <v>77</v>
      </c>
      <c r="J45" s="285"/>
      <c r="K45" s="145" t="str">
        <f>IF(I45&gt;=$N$100,"Over","Under")</f>
        <v>Over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149</v>
      </c>
      <c r="D46" s="28"/>
      <c r="E46" s="28"/>
      <c r="F46" s="28"/>
      <c r="G46" s="28"/>
      <c r="H46" s="28"/>
      <c r="I46" s="269">
        <f t="shared" si="0"/>
        <v>149</v>
      </c>
      <c r="J46" s="269"/>
      <c r="K46" s="144" t="str">
        <f>IF(I46&gt;=$L$100,"Over","Under")</f>
        <v>Over</v>
      </c>
      <c r="L46" s="209">
        <f>+I46</f>
        <v>149</v>
      </c>
      <c r="M46" s="210">
        <f>+I47</f>
        <v>83</v>
      </c>
      <c r="N46" s="210">
        <f>+I48</f>
        <v>80</v>
      </c>
      <c r="O46" s="211">
        <f>+(2/3*M46)+(1/3*L46)</f>
        <v>105</v>
      </c>
      <c r="P46" s="210">
        <f>+L46-M46</f>
        <v>66</v>
      </c>
      <c r="Q46" s="296">
        <v>15</v>
      </c>
    </row>
    <row r="47" spans="1:31">
      <c r="A47" s="267"/>
      <c r="B47" s="132" t="s">
        <v>1</v>
      </c>
      <c r="C47" s="26">
        <v>83</v>
      </c>
      <c r="D47" s="26"/>
      <c r="E47" s="26"/>
      <c r="F47" s="26"/>
      <c r="G47" s="26"/>
      <c r="H47" s="26"/>
      <c r="I47" s="284">
        <f t="shared" si="0"/>
        <v>83</v>
      </c>
      <c r="J47" s="284"/>
      <c r="K47" s="153" t="str">
        <f>IF(I47&gt;=$M$100,"Over","Under")</f>
        <v>Over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80</v>
      </c>
      <c r="D48" s="27"/>
      <c r="E48" s="27"/>
      <c r="F48" s="27"/>
      <c r="G48" s="27"/>
      <c r="H48" s="27"/>
      <c r="I48" s="285">
        <f t="shared" si="0"/>
        <v>80</v>
      </c>
      <c r="J48" s="285"/>
      <c r="K48" s="145" t="str">
        <f>IF(I48&gt;=$N$100,"Over","Under")</f>
        <v>Over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137</v>
      </c>
      <c r="D49" s="28"/>
      <c r="E49" s="28"/>
      <c r="F49" s="28"/>
      <c r="G49" s="28"/>
      <c r="H49" s="28"/>
      <c r="I49" s="269">
        <f t="shared" si="0"/>
        <v>137</v>
      </c>
      <c r="J49" s="269"/>
      <c r="K49" s="144" t="str">
        <f>IF(I49&gt;=$L$100,"Over","Under")</f>
        <v>Under</v>
      </c>
      <c r="L49" s="201">
        <f>+I49</f>
        <v>137</v>
      </c>
      <c r="M49" s="202">
        <f>+I50</f>
        <v>79</v>
      </c>
      <c r="N49" s="202">
        <f>+I51</f>
        <v>73</v>
      </c>
      <c r="O49" s="203">
        <f>+(2/3*M49)+(1/3*L49)</f>
        <v>98.333333333333329</v>
      </c>
      <c r="P49" s="202">
        <f>+L49-M49</f>
        <v>58</v>
      </c>
      <c r="Q49" s="296">
        <v>16</v>
      </c>
    </row>
    <row r="50" spans="1:17">
      <c r="A50" s="267"/>
      <c r="B50" s="132" t="s">
        <v>1</v>
      </c>
      <c r="C50" s="26">
        <v>79</v>
      </c>
      <c r="D50" s="26"/>
      <c r="E50" s="26"/>
      <c r="F50" s="26"/>
      <c r="G50" s="26"/>
      <c r="H50" s="26"/>
      <c r="I50" s="284">
        <f t="shared" si="0"/>
        <v>79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73</v>
      </c>
      <c r="D51" s="27"/>
      <c r="E51" s="27"/>
      <c r="F51" s="27"/>
      <c r="G51" s="27"/>
      <c r="H51" s="27"/>
      <c r="I51" s="285">
        <f t="shared" si="0"/>
        <v>73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130</v>
      </c>
      <c r="D52" s="28"/>
      <c r="E52" s="28"/>
      <c r="F52" s="28"/>
      <c r="G52" s="28"/>
      <c r="H52" s="28"/>
      <c r="I52" s="269">
        <f t="shared" si="0"/>
        <v>130</v>
      </c>
      <c r="J52" s="269"/>
      <c r="K52" s="144" t="str">
        <f>IF(I52&gt;=$L$100,"Over","Under")</f>
        <v>Under</v>
      </c>
      <c r="L52" s="201">
        <f>+I52</f>
        <v>130</v>
      </c>
      <c r="M52" s="202">
        <f>+I53</f>
        <v>75</v>
      </c>
      <c r="N52" s="202">
        <f>+I54</f>
        <v>65</v>
      </c>
      <c r="O52" s="203">
        <f>+(2/3*M52)+(1/3*L52)</f>
        <v>93.333333333333329</v>
      </c>
      <c r="P52" s="202">
        <f>+L52-M52</f>
        <v>55</v>
      </c>
      <c r="Q52" s="296">
        <v>17</v>
      </c>
    </row>
    <row r="53" spans="1:17">
      <c r="A53" s="267"/>
      <c r="B53" s="132" t="s">
        <v>1</v>
      </c>
      <c r="C53" s="26">
        <v>75</v>
      </c>
      <c r="D53" s="26"/>
      <c r="E53" s="26"/>
      <c r="F53" s="26"/>
      <c r="G53" s="26"/>
      <c r="H53" s="26"/>
      <c r="I53" s="284">
        <f t="shared" si="0"/>
        <v>75</v>
      </c>
      <c r="J53" s="284"/>
      <c r="K53" s="153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65</v>
      </c>
      <c r="D54" s="27"/>
      <c r="E54" s="27"/>
      <c r="F54" s="27"/>
      <c r="G54" s="27"/>
      <c r="H54" s="27"/>
      <c r="I54" s="285">
        <f t="shared" si="0"/>
        <v>65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137</v>
      </c>
      <c r="D55" s="28"/>
      <c r="E55" s="28"/>
      <c r="F55" s="28"/>
      <c r="G55" s="28"/>
      <c r="H55" s="28"/>
      <c r="I55" s="269">
        <f t="shared" si="0"/>
        <v>137</v>
      </c>
      <c r="J55" s="269"/>
      <c r="K55" s="144" t="str">
        <f>IF(I55&gt;=$L$100,"Over","Under")</f>
        <v>Under</v>
      </c>
      <c r="L55" s="201">
        <f>+I55</f>
        <v>137</v>
      </c>
      <c r="M55" s="202">
        <f>+I56</f>
        <v>77</v>
      </c>
      <c r="N55" s="202">
        <f>+I57</f>
        <v>72</v>
      </c>
      <c r="O55" s="203">
        <f>+(2/3*M55)+(1/3*L55)</f>
        <v>97</v>
      </c>
      <c r="P55" s="202">
        <f>+L55-M55</f>
        <v>60</v>
      </c>
      <c r="Q55" s="296">
        <v>18</v>
      </c>
    </row>
    <row r="56" spans="1:17">
      <c r="A56" s="267"/>
      <c r="B56" s="132" t="s">
        <v>1</v>
      </c>
      <c r="C56" s="26">
        <v>77</v>
      </c>
      <c r="D56" s="26"/>
      <c r="E56" s="26"/>
      <c r="F56" s="26"/>
      <c r="G56" s="26"/>
      <c r="H56" s="26"/>
      <c r="I56" s="284">
        <f t="shared" si="0"/>
        <v>77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72</v>
      </c>
      <c r="D57" s="27"/>
      <c r="E57" s="27"/>
      <c r="F57" s="27"/>
      <c r="G57" s="27"/>
      <c r="H57" s="27"/>
      <c r="I57" s="285">
        <f t="shared" si="0"/>
        <v>72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130</v>
      </c>
      <c r="D58" s="28"/>
      <c r="E58" s="28"/>
      <c r="F58" s="28"/>
      <c r="G58" s="28"/>
      <c r="H58" s="28"/>
      <c r="I58" s="269">
        <f t="shared" si="0"/>
        <v>130</v>
      </c>
      <c r="J58" s="269"/>
      <c r="K58" s="144" t="str">
        <f>IF(I58&gt;=$L$100,"Over","Under")</f>
        <v>Under</v>
      </c>
      <c r="L58" s="201">
        <f>+I58</f>
        <v>130</v>
      </c>
      <c r="M58" s="202">
        <f>+I59</f>
        <v>75</v>
      </c>
      <c r="N58" s="202">
        <f>+I60</f>
        <v>65</v>
      </c>
      <c r="O58" s="203">
        <f>+(2/3*M58)+(1/3*L58)</f>
        <v>93.333333333333329</v>
      </c>
      <c r="P58" s="202">
        <f>+L58-M58</f>
        <v>55</v>
      </c>
      <c r="Q58" s="296">
        <v>19</v>
      </c>
    </row>
    <row r="59" spans="1:17">
      <c r="A59" s="267"/>
      <c r="B59" s="132" t="s">
        <v>1</v>
      </c>
      <c r="C59" s="26">
        <v>75</v>
      </c>
      <c r="D59" s="26"/>
      <c r="E59" s="26"/>
      <c r="F59" s="26"/>
      <c r="G59" s="26"/>
      <c r="H59" s="26"/>
      <c r="I59" s="284">
        <f t="shared" si="0"/>
        <v>75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65</v>
      </c>
      <c r="D60" s="27"/>
      <c r="E60" s="27"/>
      <c r="F60" s="27"/>
      <c r="G60" s="27"/>
      <c r="H60" s="27"/>
      <c r="I60" s="285">
        <f t="shared" si="0"/>
        <v>65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141</v>
      </c>
      <c r="D61" s="28"/>
      <c r="E61" s="28"/>
      <c r="F61" s="28"/>
      <c r="G61" s="28"/>
      <c r="H61" s="28"/>
      <c r="I61" s="269">
        <f t="shared" si="0"/>
        <v>141</v>
      </c>
      <c r="J61" s="269"/>
      <c r="K61" s="144" t="str">
        <f>IF(I61&gt;=$L$100,"Over","Under")</f>
        <v>Over</v>
      </c>
      <c r="L61" s="201">
        <f>+I61</f>
        <v>141</v>
      </c>
      <c r="M61" s="202">
        <f>+I62</f>
        <v>84</v>
      </c>
      <c r="N61" s="202">
        <f>+I63</f>
        <v>66</v>
      </c>
      <c r="O61" s="203">
        <f>+(2/3*M61)+(1/3*L61)</f>
        <v>103</v>
      </c>
      <c r="P61" s="202">
        <f>+L61-M61</f>
        <v>57</v>
      </c>
      <c r="Q61" s="296">
        <v>20</v>
      </c>
    </row>
    <row r="62" spans="1:17">
      <c r="A62" s="267"/>
      <c r="B62" s="132" t="s">
        <v>1</v>
      </c>
      <c r="C62" s="26">
        <v>84</v>
      </c>
      <c r="D62" s="26"/>
      <c r="E62" s="26"/>
      <c r="F62" s="26"/>
      <c r="G62" s="26"/>
      <c r="H62" s="26"/>
      <c r="I62" s="284">
        <f t="shared" si="0"/>
        <v>84</v>
      </c>
      <c r="J62" s="284"/>
      <c r="K62" s="153" t="str">
        <f>IF(I62&gt;=$M$100,"Over","Under")</f>
        <v>Over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66</v>
      </c>
      <c r="D63" s="27"/>
      <c r="E63" s="27"/>
      <c r="F63" s="27"/>
      <c r="G63" s="27"/>
      <c r="H63" s="27"/>
      <c r="I63" s="285">
        <f t="shared" si="0"/>
        <v>66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152</v>
      </c>
      <c r="D64" s="28"/>
      <c r="E64" s="28"/>
      <c r="F64" s="28"/>
      <c r="G64" s="28"/>
      <c r="H64" s="28"/>
      <c r="I64" s="269">
        <f t="shared" si="0"/>
        <v>152</v>
      </c>
      <c r="J64" s="269"/>
      <c r="K64" s="144" t="str">
        <f>IF(I64&gt;=$L$100,"Over","Under")</f>
        <v>Over</v>
      </c>
      <c r="L64" s="209">
        <f>+I64</f>
        <v>152</v>
      </c>
      <c r="M64" s="210">
        <f>+I65</f>
        <v>89</v>
      </c>
      <c r="N64" s="210">
        <f>+I66</f>
        <v>72</v>
      </c>
      <c r="O64" s="211">
        <f>+(2/3*M64)+(1/3*L64)</f>
        <v>110</v>
      </c>
      <c r="P64" s="210">
        <f>+L64-M64</f>
        <v>63</v>
      </c>
      <c r="Q64" s="296">
        <v>21</v>
      </c>
    </row>
    <row r="65" spans="1:23">
      <c r="A65" s="267"/>
      <c r="B65" s="132" t="s">
        <v>1</v>
      </c>
      <c r="C65" s="26">
        <v>89</v>
      </c>
      <c r="D65" s="26"/>
      <c r="E65" s="26"/>
      <c r="F65" s="26"/>
      <c r="G65" s="26"/>
      <c r="H65" s="26"/>
      <c r="I65" s="284">
        <f t="shared" si="0"/>
        <v>89</v>
      </c>
      <c r="J65" s="284"/>
      <c r="K65" s="153" t="str">
        <f>IF(I65&gt;=$M$100,"Over","Under")</f>
        <v>Over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72</v>
      </c>
      <c r="D66" s="27"/>
      <c r="E66" s="27"/>
      <c r="F66" s="27"/>
      <c r="G66" s="27"/>
      <c r="H66" s="27"/>
      <c r="I66" s="285">
        <f t="shared" si="0"/>
        <v>72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135</v>
      </c>
      <c r="D67" s="28"/>
      <c r="E67" s="28"/>
      <c r="F67" s="28"/>
      <c r="G67" s="28"/>
      <c r="H67" s="28"/>
      <c r="I67" s="269">
        <f t="shared" si="0"/>
        <v>135</v>
      </c>
      <c r="J67" s="269"/>
      <c r="K67" s="144" t="str">
        <f>IF(I67&gt;=$L$100,"Over","Under")</f>
        <v>Under</v>
      </c>
      <c r="L67" s="201">
        <f>+I67</f>
        <v>135</v>
      </c>
      <c r="M67" s="202">
        <f>+I68</f>
        <v>80</v>
      </c>
      <c r="N67" s="202">
        <f>+I69</f>
        <v>73</v>
      </c>
      <c r="O67" s="203">
        <f>+(2/3*M67)+(1/3*L67)</f>
        <v>98.333333333333329</v>
      </c>
      <c r="P67" s="202">
        <f>+L67-M67</f>
        <v>55</v>
      </c>
      <c r="Q67" s="296">
        <v>22</v>
      </c>
    </row>
    <row r="68" spans="1:23">
      <c r="A68" s="267"/>
      <c r="B68" s="132" t="s">
        <v>1</v>
      </c>
      <c r="C68" s="26">
        <v>80</v>
      </c>
      <c r="D68" s="26"/>
      <c r="E68" s="26"/>
      <c r="F68" s="26"/>
      <c r="G68" s="26"/>
      <c r="H68" s="26"/>
      <c r="I68" s="284">
        <f t="shared" ref="I68:I96" si="2">INT(AVERAGE(C68:H68))</f>
        <v>80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73</v>
      </c>
      <c r="D69" s="27"/>
      <c r="E69" s="27"/>
      <c r="F69" s="27"/>
      <c r="G69" s="27"/>
      <c r="H69" s="27"/>
      <c r="I69" s="285">
        <f t="shared" si="2"/>
        <v>73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1">
        <f>+I70</f>
        <v>130</v>
      </c>
      <c r="M70" s="202">
        <f>+I71</f>
        <v>75</v>
      </c>
      <c r="N70" s="202">
        <f>+I72</f>
        <v>65</v>
      </c>
      <c r="O70" s="203">
        <f>+(2/3*M70)+(1/3*L70)</f>
        <v>93.333333333333329</v>
      </c>
      <c r="P70" s="202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140</v>
      </c>
      <c r="D73" s="28"/>
      <c r="E73" s="28"/>
      <c r="F73" s="28"/>
      <c r="G73" s="28"/>
      <c r="H73" s="28"/>
      <c r="I73" s="269">
        <f t="shared" si="2"/>
        <v>140</v>
      </c>
      <c r="J73" s="269"/>
      <c r="K73" s="144" t="str">
        <f>IF(I73&gt;=$L$100,"Over","Under")</f>
        <v>Over</v>
      </c>
      <c r="L73" s="201">
        <f>+I73</f>
        <v>140</v>
      </c>
      <c r="M73" s="202">
        <f>+I74</f>
        <v>76</v>
      </c>
      <c r="N73" s="202">
        <f>+I75</f>
        <v>68</v>
      </c>
      <c r="O73" s="203">
        <f>+(2/3*M73)+(1/3*L73)</f>
        <v>97.333333333333329</v>
      </c>
      <c r="P73" s="202">
        <f>+L73-M73</f>
        <v>64</v>
      </c>
      <c r="Q73" s="296">
        <v>24</v>
      </c>
    </row>
    <row r="74" spans="1:23">
      <c r="A74" s="267"/>
      <c r="B74" s="132" t="s">
        <v>1</v>
      </c>
      <c r="C74" s="26">
        <v>76</v>
      </c>
      <c r="D74" s="26"/>
      <c r="E74" s="26"/>
      <c r="F74" s="26"/>
      <c r="G74" s="26"/>
      <c r="H74" s="26"/>
      <c r="I74" s="284">
        <f t="shared" si="2"/>
        <v>76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68</v>
      </c>
      <c r="D75" s="27"/>
      <c r="E75" s="27"/>
      <c r="F75" s="27"/>
      <c r="G75" s="27"/>
      <c r="H75" s="27"/>
      <c r="I75" s="285">
        <f t="shared" si="2"/>
        <v>68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129</v>
      </c>
      <c r="D76" s="28"/>
      <c r="E76" s="28"/>
      <c r="F76" s="28"/>
      <c r="G76" s="28"/>
      <c r="H76" s="28"/>
      <c r="I76" s="269">
        <f t="shared" si="2"/>
        <v>129</v>
      </c>
      <c r="J76" s="269"/>
      <c r="K76" s="144" t="str">
        <f>IF(I76&gt;=$L$100,"Over","Under")</f>
        <v>Under</v>
      </c>
      <c r="L76" s="201">
        <f>+I76</f>
        <v>129</v>
      </c>
      <c r="M76" s="202">
        <f>+I77</f>
        <v>81</v>
      </c>
      <c r="N76" s="202">
        <f>+I78</f>
        <v>79</v>
      </c>
      <c r="O76" s="203">
        <f>+(2/3*M76)+(1/3*L76)</f>
        <v>97</v>
      </c>
      <c r="P76" s="202">
        <f>+L76-M76</f>
        <v>48</v>
      </c>
      <c r="Q76" s="296">
        <v>25</v>
      </c>
    </row>
    <row r="77" spans="1:23">
      <c r="A77" s="267"/>
      <c r="B77" s="132" t="s">
        <v>1</v>
      </c>
      <c r="C77" s="26">
        <v>81</v>
      </c>
      <c r="D77" s="26"/>
      <c r="E77" s="26"/>
      <c r="F77" s="26"/>
      <c r="G77" s="26"/>
      <c r="H77" s="26"/>
      <c r="I77" s="284">
        <f t="shared" si="2"/>
        <v>81</v>
      </c>
      <c r="J77" s="284"/>
      <c r="K77" s="153" t="str">
        <f>IF(I77&gt;=$M$100,"Over","Under")</f>
        <v>Over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79</v>
      </c>
      <c r="D78" s="27"/>
      <c r="E78" s="27"/>
      <c r="F78" s="27"/>
      <c r="G78" s="27"/>
      <c r="H78" s="27"/>
      <c r="I78" s="285">
        <f t="shared" si="2"/>
        <v>79</v>
      </c>
      <c r="J78" s="285"/>
      <c r="K78" s="145" t="str">
        <f>IF(I78&gt;=$N$100,"Over","Under")</f>
        <v>Over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130</v>
      </c>
      <c r="D79" s="28"/>
      <c r="E79" s="28"/>
      <c r="F79" s="28"/>
      <c r="G79" s="28"/>
      <c r="H79" s="28"/>
      <c r="I79" s="269">
        <f t="shared" si="2"/>
        <v>130</v>
      </c>
      <c r="J79" s="269"/>
      <c r="K79" s="144" t="str">
        <f>IF(I79&gt;=$L$100,"Over","Under")</f>
        <v>Under</v>
      </c>
      <c r="L79" s="201">
        <f>+I79</f>
        <v>130</v>
      </c>
      <c r="M79" s="202">
        <f>+I80</f>
        <v>75</v>
      </c>
      <c r="N79" s="202">
        <f>+I81</f>
        <v>65</v>
      </c>
      <c r="O79" s="203">
        <f>+(2/3*M79)+(1/3*L79)</f>
        <v>93.333333333333329</v>
      </c>
      <c r="P79" s="202">
        <f>+L79-M79</f>
        <v>55</v>
      </c>
      <c r="Q79" s="296">
        <v>26</v>
      </c>
    </row>
    <row r="80" spans="1:23">
      <c r="A80" s="267"/>
      <c r="B80" s="132" t="s">
        <v>1</v>
      </c>
      <c r="C80" s="26">
        <v>75</v>
      </c>
      <c r="D80" s="26"/>
      <c r="E80" s="26"/>
      <c r="F80" s="26"/>
      <c r="G80" s="26"/>
      <c r="H80" s="26"/>
      <c r="I80" s="284">
        <f t="shared" si="2"/>
        <v>75</v>
      </c>
      <c r="J80" s="284"/>
      <c r="K80" s="153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65</v>
      </c>
      <c r="D81" s="27"/>
      <c r="E81" s="27"/>
      <c r="F81" s="27"/>
      <c r="G81" s="27"/>
      <c r="H81" s="27"/>
      <c r="I81" s="285">
        <f t="shared" si="2"/>
        <v>65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141</v>
      </c>
      <c r="D82" s="28"/>
      <c r="E82" s="28"/>
      <c r="F82" s="28"/>
      <c r="G82" s="28"/>
      <c r="H82" s="28"/>
      <c r="I82" s="269">
        <f t="shared" si="2"/>
        <v>141</v>
      </c>
      <c r="J82" s="269"/>
      <c r="K82" s="144" t="str">
        <f>IF(I82&gt;=$L$100,"Over","Under")</f>
        <v>Over</v>
      </c>
      <c r="L82" s="209">
        <f>+I82</f>
        <v>141</v>
      </c>
      <c r="M82" s="210">
        <f>+I83</f>
        <v>87</v>
      </c>
      <c r="N82" s="210">
        <f>+I84</f>
        <v>73</v>
      </c>
      <c r="O82" s="211">
        <f>+(2/3*M82)+(1/3*L82)</f>
        <v>105</v>
      </c>
      <c r="P82" s="210">
        <f>+L82-M82</f>
        <v>54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151"/>
    </row>
    <row r="83" spans="1:23">
      <c r="A83" s="267"/>
      <c r="B83" s="132" t="s">
        <v>1</v>
      </c>
      <c r="C83" s="26">
        <v>87</v>
      </c>
      <c r="D83" s="26"/>
      <c r="E83" s="26"/>
      <c r="F83" s="26"/>
      <c r="G83" s="26"/>
      <c r="H83" s="26"/>
      <c r="I83" s="284">
        <f t="shared" si="2"/>
        <v>87</v>
      </c>
      <c r="J83" s="284"/>
      <c r="K83" s="153" t="str">
        <f>IF(I83&gt;=$M$100,"Over","Under")</f>
        <v>Over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73</v>
      </c>
      <c r="D84" s="27"/>
      <c r="E84" s="27"/>
      <c r="F84" s="27"/>
      <c r="G84" s="27"/>
      <c r="H84" s="27"/>
      <c r="I84" s="285">
        <f t="shared" si="2"/>
        <v>73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130</v>
      </c>
      <c r="D85" s="28"/>
      <c r="E85" s="28"/>
      <c r="F85" s="28"/>
      <c r="G85" s="28"/>
      <c r="H85" s="28"/>
      <c r="I85" s="269">
        <f t="shared" si="2"/>
        <v>130</v>
      </c>
      <c r="J85" s="269"/>
      <c r="K85" s="144" t="str">
        <f>IF(I85&gt;=$L$100,"Over","Under")</f>
        <v>Under</v>
      </c>
      <c r="L85" s="201">
        <f>+I85</f>
        <v>130</v>
      </c>
      <c r="M85" s="202">
        <f>+I86</f>
        <v>75</v>
      </c>
      <c r="N85" s="202">
        <f>+I87</f>
        <v>65</v>
      </c>
      <c r="O85" s="203">
        <f>+(2/3*M85)+(1/3*L85)</f>
        <v>93.333333333333329</v>
      </c>
      <c r="P85" s="202">
        <f>+L85-M85</f>
        <v>55</v>
      </c>
      <c r="Q85" s="296">
        <v>28</v>
      </c>
      <c r="R85" s="130">
        <f>MAX(L4:L94)</f>
        <v>164</v>
      </c>
      <c r="S85" s="65">
        <f>MAX(M4:M94)</f>
        <v>93</v>
      </c>
      <c r="T85" s="65">
        <f>MAX(N4:N94)</f>
        <v>82</v>
      </c>
      <c r="U85" s="65">
        <f>MAX(O4:O94)</f>
        <v>116.66666666666666</v>
      </c>
      <c r="V85" s="65">
        <f>MAX(P4:P94)</f>
        <v>74</v>
      </c>
      <c r="W85" s="91"/>
    </row>
    <row r="86" spans="1:23">
      <c r="A86" s="267"/>
      <c r="B86" s="132" t="s">
        <v>1</v>
      </c>
      <c r="C86" s="26">
        <v>75</v>
      </c>
      <c r="D86" s="26"/>
      <c r="E86" s="26"/>
      <c r="F86" s="26"/>
      <c r="G86" s="26"/>
      <c r="H86" s="26"/>
      <c r="I86" s="284">
        <f t="shared" si="2"/>
        <v>75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65</v>
      </c>
      <c r="D87" s="27"/>
      <c r="E87" s="27"/>
      <c r="F87" s="27"/>
      <c r="G87" s="27"/>
      <c r="H87" s="27"/>
      <c r="I87" s="285">
        <f t="shared" si="2"/>
        <v>65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164</v>
      </c>
      <c r="D88" s="28"/>
      <c r="E88" s="28"/>
      <c r="F88" s="28"/>
      <c r="G88" s="28"/>
      <c r="H88" s="28"/>
      <c r="I88" s="269">
        <f t="shared" si="2"/>
        <v>164</v>
      </c>
      <c r="J88" s="269"/>
      <c r="K88" s="144" t="str">
        <f>IF(I88&gt;=$L$100,"Over","Under")</f>
        <v>Over</v>
      </c>
      <c r="L88" s="201">
        <f>+I88</f>
        <v>164</v>
      </c>
      <c r="M88" s="202">
        <f>+I89</f>
        <v>93</v>
      </c>
      <c r="N88" s="202">
        <f>+I90</f>
        <v>82</v>
      </c>
      <c r="O88" s="203">
        <f>+(2/3*M88)+(1/3*L88)</f>
        <v>116.66666666666666</v>
      </c>
      <c r="P88" s="202">
        <f>+L88-M88</f>
        <v>71</v>
      </c>
      <c r="Q88" s="296">
        <v>29</v>
      </c>
      <c r="R88" s="130">
        <f>MIN(L4:L94)</f>
        <v>129</v>
      </c>
      <c r="S88" s="65">
        <f>MIN(M4:M94)</f>
        <v>67</v>
      </c>
      <c r="T88" s="65">
        <f>MIN(N4:N94)</f>
        <v>65</v>
      </c>
      <c r="U88" s="65">
        <f>MIN(O4:O94)</f>
        <v>90.333333333333329</v>
      </c>
      <c r="V88" s="65">
        <f>MIN(P4:P94)</f>
        <v>48</v>
      </c>
      <c r="W88" s="91"/>
    </row>
    <row r="89" spans="1:23">
      <c r="A89" s="267"/>
      <c r="B89" s="132" t="s">
        <v>1</v>
      </c>
      <c r="C89" s="26">
        <v>93</v>
      </c>
      <c r="D89" s="26"/>
      <c r="E89" s="26"/>
      <c r="F89" s="26"/>
      <c r="G89" s="26"/>
      <c r="H89" s="26"/>
      <c r="I89" s="284">
        <f t="shared" si="2"/>
        <v>93</v>
      </c>
      <c r="J89" s="284"/>
      <c r="K89" s="153" t="str">
        <f>IF(I89&gt;=$M$100,"Over","Under")</f>
        <v>Over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82</v>
      </c>
      <c r="D90" s="27"/>
      <c r="E90" s="27"/>
      <c r="F90" s="27"/>
      <c r="G90" s="27"/>
      <c r="H90" s="27"/>
      <c r="I90" s="285">
        <f t="shared" si="2"/>
        <v>82</v>
      </c>
      <c r="J90" s="285"/>
      <c r="K90" s="145" t="str">
        <f>IF(I90&gt;=$N$100,"Over","Under")</f>
        <v>Over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156</v>
      </c>
      <c r="D91" s="28"/>
      <c r="E91" s="28"/>
      <c r="F91" s="28"/>
      <c r="G91" s="28"/>
      <c r="H91" s="28"/>
      <c r="I91" s="269">
        <f t="shared" si="2"/>
        <v>156</v>
      </c>
      <c r="J91" s="269"/>
      <c r="K91" s="144" t="str">
        <f>IF(I91&gt;=$L$100,"Over","Under")</f>
        <v>Over</v>
      </c>
      <c r="L91" s="209">
        <f>+I91</f>
        <v>156</v>
      </c>
      <c r="M91" s="210">
        <f>+I92</f>
        <v>84</v>
      </c>
      <c r="N91" s="210">
        <f>+I93</f>
        <v>74</v>
      </c>
      <c r="O91" s="211">
        <f>+(2/3*M91)+(1/3*L91)</f>
        <v>108</v>
      </c>
      <c r="P91" s="210">
        <f>+L91-M91</f>
        <v>72</v>
      </c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84</v>
      </c>
      <c r="D92" s="26"/>
      <c r="E92" s="26"/>
      <c r="F92" s="26"/>
      <c r="G92" s="26"/>
      <c r="H92" s="26"/>
      <c r="I92" s="284">
        <f t="shared" si="2"/>
        <v>84</v>
      </c>
      <c r="J92" s="284"/>
      <c r="K92" s="153" t="str">
        <f>IF(I92&gt;=$M$100,"Over","Under")</f>
        <v>Over</v>
      </c>
      <c r="L92" s="146"/>
      <c r="M92" s="147"/>
      <c r="N92" s="147"/>
      <c r="O92" s="147"/>
      <c r="P92" s="147"/>
      <c r="Q92" s="297"/>
      <c r="R92" s="156">
        <f>+L3</f>
        <v>130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74</v>
      </c>
      <c r="D93" s="27"/>
      <c r="E93" s="27"/>
      <c r="F93" s="27"/>
      <c r="G93" s="27"/>
      <c r="H93" s="27"/>
      <c r="I93" s="285">
        <f t="shared" si="2"/>
        <v>74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28">
        <v>149</v>
      </c>
      <c r="D94" s="28"/>
      <c r="E94" s="28"/>
      <c r="F94" s="28"/>
      <c r="G94" s="28"/>
      <c r="H94" s="28"/>
      <c r="I94" s="269">
        <f t="shared" si="2"/>
        <v>149</v>
      </c>
      <c r="J94" s="269"/>
      <c r="K94" s="144" t="str">
        <f>IF(I94&gt;=$L$100,"Over","Under")</f>
        <v>Over</v>
      </c>
      <c r="L94" s="201">
        <f>+I94</f>
        <v>149</v>
      </c>
      <c r="M94" s="202">
        <f>+I95</f>
        <v>75</v>
      </c>
      <c r="N94" s="202">
        <f>+I96</f>
        <v>70</v>
      </c>
      <c r="O94" s="203">
        <f>+(2/3*M94)+(1/3*L94)</f>
        <v>99.666666666666657</v>
      </c>
      <c r="P94" s="202">
        <f>+L94-M94</f>
        <v>74</v>
      </c>
      <c r="Q94" s="296">
        <v>31</v>
      </c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26">
        <v>75</v>
      </c>
      <c r="D95" s="26"/>
      <c r="E95" s="26"/>
      <c r="F95" s="26"/>
      <c r="G95" s="26"/>
      <c r="H95" s="26"/>
      <c r="I95" s="284">
        <f t="shared" si="2"/>
        <v>75</v>
      </c>
      <c r="J95" s="284"/>
      <c r="K95" s="153" t="str">
        <f>IF(I95&gt;=$M$100,"Over","Under")</f>
        <v>Under</v>
      </c>
      <c r="L95" s="146"/>
      <c r="M95" s="147"/>
      <c r="N95" s="147"/>
      <c r="O95" s="147"/>
      <c r="P95" s="147"/>
      <c r="Q95" s="297"/>
      <c r="R95" s="159">
        <f>+N3</f>
        <v>70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27">
        <v>70</v>
      </c>
      <c r="D96" s="27"/>
      <c r="E96" s="27"/>
      <c r="F96" s="27"/>
      <c r="G96" s="27"/>
      <c r="H96" s="27"/>
      <c r="I96" s="285">
        <f t="shared" si="2"/>
        <v>70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137</v>
      </c>
      <c r="M97" s="168">
        <f>INT(AVERAGE(M4:M94))</f>
        <v>78</v>
      </c>
      <c r="N97" s="168">
        <f>INT(AVERAGE(N4:N94))</f>
        <v>70</v>
      </c>
      <c r="O97" s="168">
        <f>INT(AVERAGE(O4:O94))</f>
        <v>97</v>
      </c>
      <c r="P97" s="168">
        <f>INT(AVERAGE(P4:P94))</f>
        <v>59</v>
      </c>
      <c r="Q97" s="169" t="str">
        <f>+A2</f>
        <v xml:space="preserve">Dec </v>
      </c>
      <c r="R97" s="324" t="s">
        <v>40</v>
      </c>
      <c r="S97" s="290"/>
      <c r="T97" s="290"/>
      <c r="V97" s="252" t="str">
        <f>IF(R99&gt;T92,V90,"")</f>
        <v xml:space="preserve">Hyper systolisk </v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137</v>
      </c>
      <c r="T98" s="72">
        <f>+M97</f>
        <v>78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72</v>
      </c>
      <c r="R99" s="21">
        <f>INT(L97)</f>
        <v>137</v>
      </c>
      <c r="S99" s="69" t="s">
        <v>32</v>
      </c>
      <c r="T99" s="66">
        <f>INT(M97)</f>
        <v>78</v>
      </c>
      <c r="V99" s="256" t="str">
        <f>IF(T99&gt;T93,V92,"")</f>
        <v/>
      </c>
      <c r="W99" s="257"/>
    </row>
    <row r="100" spans="1:23" ht="15">
      <c r="A100" s="243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/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L102" s="84"/>
      <c r="M102" s="84"/>
      <c r="N102" s="84"/>
      <c r="O102" s="84"/>
      <c r="P102" s="84"/>
      <c r="Q102" s="33"/>
      <c r="R102" s="86" t="s">
        <v>34</v>
      </c>
      <c r="S102" s="54" t="str">
        <f>CONCATENATE(R99,$S$99,T99)</f>
        <v>137 / 78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Dec Hyper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</sheetData>
  <mergeCells count="188">
    <mergeCell ref="A98:F98"/>
    <mergeCell ref="A102:F102"/>
    <mergeCell ref="A104:F104"/>
    <mergeCell ref="L98:P98"/>
    <mergeCell ref="R97:T97"/>
    <mergeCell ref="A13:A15"/>
    <mergeCell ref="I13:J13"/>
    <mergeCell ref="I14:J14"/>
    <mergeCell ref="I15:J15"/>
    <mergeCell ref="A34:A36"/>
    <mergeCell ref="I34:J34"/>
    <mergeCell ref="I35:J35"/>
    <mergeCell ref="I36:J36"/>
    <mergeCell ref="A37:A39"/>
    <mergeCell ref="I37:J37"/>
    <mergeCell ref="I38:J38"/>
    <mergeCell ref="I39:J39"/>
    <mergeCell ref="A28:A30"/>
    <mergeCell ref="I28:J28"/>
    <mergeCell ref="I29:J29"/>
    <mergeCell ref="I30:J30"/>
    <mergeCell ref="A31:A33"/>
    <mergeCell ref="I31:J31"/>
    <mergeCell ref="I32:J32"/>
    <mergeCell ref="A10:A12"/>
    <mergeCell ref="I10:J10"/>
    <mergeCell ref="I11:J11"/>
    <mergeCell ref="I12:J12"/>
    <mergeCell ref="A22:A24"/>
    <mergeCell ref="I22:J22"/>
    <mergeCell ref="I23:J23"/>
    <mergeCell ref="I24:J24"/>
    <mergeCell ref="A25:A27"/>
    <mergeCell ref="I25:J25"/>
    <mergeCell ref="I26:J26"/>
    <mergeCell ref="I27:J27"/>
    <mergeCell ref="A16:A18"/>
    <mergeCell ref="I16:J16"/>
    <mergeCell ref="I17:J17"/>
    <mergeCell ref="I18:J18"/>
    <mergeCell ref="A19:A21"/>
    <mergeCell ref="I19:J19"/>
    <mergeCell ref="I20:J20"/>
    <mergeCell ref="I21:J21"/>
    <mergeCell ref="L1:P1"/>
    <mergeCell ref="A4:A6"/>
    <mergeCell ref="I4:J4"/>
    <mergeCell ref="I5:J5"/>
    <mergeCell ref="I6:J6"/>
    <mergeCell ref="A7:A9"/>
    <mergeCell ref="I7:J7"/>
    <mergeCell ref="I8:J8"/>
    <mergeCell ref="I9:J9"/>
    <mergeCell ref="A1:K1"/>
    <mergeCell ref="A2:A3"/>
    <mergeCell ref="B2:B3"/>
    <mergeCell ref="C2:K2"/>
    <mergeCell ref="C3:E3"/>
    <mergeCell ref="F3:H3"/>
    <mergeCell ref="I3:K3"/>
    <mergeCell ref="I33:J33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I44:J44"/>
    <mergeCell ref="I45:J45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I77:J77"/>
    <mergeCell ref="I78:J78"/>
    <mergeCell ref="A79:A81"/>
    <mergeCell ref="I79:J79"/>
    <mergeCell ref="I80:J80"/>
    <mergeCell ref="I81:J81"/>
    <mergeCell ref="A94:A96"/>
    <mergeCell ref="I94:J94"/>
    <mergeCell ref="I95:J95"/>
    <mergeCell ref="I96:J96"/>
    <mergeCell ref="A88:A90"/>
    <mergeCell ref="I88:J88"/>
    <mergeCell ref="I89:J89"/>
    <mergeCell ref="I90:J90"/>
    <mergeCell ref="A91:A93"/>
    <mergeCell ref="I91:J91"/>
    <mergeCell ref="I92:J92"/>
    <mergeCell ref="I93:J93"/>
    <mergeCell ref="AD38:AE38"/>
    <mergeCell ref="AD39:AE39"/>
    <mergeCell ref="AD40:AE40"/>
    <mergeCell ref="AD41:AE41"/>
    <mergeCell ref="AD42:AE42"/>
    <mergeCell ref="AD43:AE43"/>
    <mergeCell ref="AD44:AE44"/>
    <mergeCell ref="V97:W97"/>
    <mergeCell ref="V98:W98"/>
    <mergeCell ref="R81:V81"/>
    <mergeCell ref="R83:V83"/>
    <mergeCell ref="R86:V86"/>
    <mergeCell ref="R90:T90"/>
    <mergeCell ref="R94:T94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scale="95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4" sqref="C4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10"/>
  <sheetViews>
    <sheetView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8" width="8.85546875" style="4"/>
    <col min="9" max="10" width="8.7109375" style="4" customWidth="1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63</v>
      </c>
      <c r="B2" s="294">
        <f>+Januar!B2</f>
        <v>2019</v>
      </c>
      <c r="C2" s="294" t="str">
        <f>+Q103</f>
        <v xml:space="preserve">Dit blodtryk er i Feb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6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Feb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+Januar!L97</f>
        <v>132</v>
      </c>
      <c r="M3" s="81">
        <f>+Januar!M97</f>
        <v>74</v>
      </c>
      <c r="N3" s="81">
        <f>+Januar!N97</f>
        <v>71</v>
      </c>
      <c r="O3" s="80">
        <f>+(2/3*M3)+(1/3*L3)</f>
        <v>93.333333333333329</v>
      </c>
      <c r="P3" s="80">
        <f>+L3-M3</f>
        <v>58</v>
      </c>
      <c r="Q3" s="226" t="str">
        <f>CONCATENATE(Q98,Q99,B2)</f>
        <v>Avg Jan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217">
        <v>131</v>
      </c>
      <c r="D4" s="31"/>
      <c r="E4" s="31"/>
      <c r="F4" s="31"/>
      <c r="G4" s="31"/>
      <c r="H4" s="31"/>
      <c r="I4" s="306">
        <f t="shared" ref="I4:I67" si="0">INT(AVERAGE(C4:H4))</f>
        <v>131</v>
      </c>
      <c r="J4" s="306"/>
      <c r="K4" s="144" t="str">
        <f>IF(I4&gt;=$L$100,"Over","Under")</f>
        <v>Under</v>
      </c>
      <c r="L4" s="10">
        <f>+I4</f>
        <v>131</v>
      </c>
      <c r="M4" s="11">
        <f>+I5</f>
        <v>72</v>
      </c>
      <c r="N4" s="12">
        <f>+I6</f>
        <v>71</v>
      </c>
      <c r="O4" s="134">
        <f>+(2/3*M4)+(1/3*L4)</f>
        <v>91.666666666666657</v>
      </c>
      <c r="P4" s="135">
        <f>+L4-M4</f>
        <v>59</v>
      </c>
      <c r="Q4" s="297">
        <v>1</v>
      </c>
      <c r="R4" s="62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18">
        <v>72</v>
      </c>
      <c r="D5" s="29"/>
      <c r="E5" s="29"/>
      <c r="F5" s="29"/>
      <c r="G5" s="29"/>
      <c r="H5" s="29"/>
      <c r="I5" s="282">
        <f t="shared" si="0"/>
        <v>72</v>
      </c>
      <c r="J5" s="282"/>
      <c r="K5" s="92" t="str">
        <f>IF(I5&gt;=$M$100,"Over","Under")</f>
        <v>Under</v>
      </c>
      <c r="L5" s="146"/>
      <c r="M5" s="147"/>
      <c r="N5" s="147"/>
      <c r="O5" s="147"/>
      <c r="P5" s="147"/>
      <c r="Q5" s="297"/>
      <c r="R5" s="63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219">
        <v>71</v>
      </c>
      <c r="D6" s="30"/>
      <c r="E6" s="30"/>
      <c r="F6" s="30"/>
      <c r="G6" s="30"/>
      <c r="H6" s="30"/>
      <c r="I6" s="283">
        <f t="shared" si="0"/>
        <v>71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64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173">
        <v>134</v>
      </c>
      <c r="D7" s="28"/>
      <c r="E7" s="28"/>
      <c r="F7" s="28"/>
      <c r="G7" s="28"/>
      <c r="H7" s="28"/>
      <c r="I7" s="269">
        <f t="shared" si="0"/>
        <v>134</v>
      </c>
      <c r="J7" s="269"/>
      <c r="K7" s="144" t="str">
        <f>IF(I7&gt;=$L$100,"Over","Under")</f>
        <v>Under</v>
      </c>
      <c r="L7" s="201">
        <f>+I7</f>
        <v>134</v>
      </c>
      <c r="M7" s="202">
        <f>+I8</f>
        <v>75</v>
      </c>
      <c r="N7" s="202">
        <f>+I9</f>
        <v>72</v>
      </c>
      <c r="O7" s="203">
        <f>+(2/3*M7)+(1/3*L7)</f>
        <v>94.666666666666657</v>
      </c>
      <c r="P7" s="202">
        <f>+L7-M7</f>
        <v>59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174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92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175">
        <v>72</v>
      </c>
      <c r="D9" s="27"/>
      <c r="E9" s="27"/>
      <c r="F9" s="27"/>
      <c r="G9" s="27"/>
      <c r="H9" s="27"/>
      <c r="I9" s="285">
        <f t="shared" si="0"/>
        <v>72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173">
        <v>126</v>
      </c>
      <c r="D10" s="28"/>
      <c r="E10" s="28"/>
      <c r="F10" s="28"/>
      <c r="G10" s="28"/>
      <c r="H10" s="28"/>
      <c r="I10" s="269">
        <f t="shared" si="0"/>
        <v>126</v>
      </c>
      <c r="J10" s="269"/>
      <c r="K10" s="144" t="str">
        <f>IF(I10&gt;=$L$100,"Over","Under")</f>
        <v>Under</v>
      </c>
      <c r="L10" s="201">
        <f>+I10</f>
        <v>126</v>
      </c>
      <c r="M10" s="202">
        <f>+I11</f>
        <v>72</v>
      </c>
      <c r="N10" s="202">
        <f>+I12</f>
        <v>73</v>
      </c>
      <c r="O10" s="203">
        <f>+(2/3*M10)+(1/3*L10)</f>
        <v>90</v>
      </c>
      <c r="P10" s="202">
        <f>+L10-M10</f>
        <v>54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174">
        <v>72</v>
      </c>
      <c r="D11" s="26"/>
      <c r="E11" s="26"/>
      <c r="F11" s="26"/>
      <c r="G11" s="26"/>
      <c r="H11" s="26"/>
      <c r="I11" s="284">
        <f t="shared" si="0"/>
        <v>72</v>
      </c>
      <c r="J11" s="284"/>
      <c r="K11" s="92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175">
        <v>73</v>
      </c>
      <c r="D12" s="27"/>
      <c r="E12" s="27"/>
      <c r="F12" s="27"/>
      <c r="G12" s="27"/>
      <c r="H12" s="27"/>
      <c r="I12" s="285">
        <f t="shared" si="0"/>
        <v>73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173">
        <v>131</v>
      </c>
      <c r="D13" s="28"/>
      <c r="E13" s="28"/>
      <c r="F13" s="28"/>
      <c r="G13" s="28"/>
      <c r="H13" s="28"/>
      <c r="I13" s="269">
        <f t="shared" si="0"/>
        <v>131</v>
      </c>
      <c r="J13" s="269"/>
      <c r="K13" s="144" t="str">
        <f>IF(I13&gt;=$L$100,"Over","Under")</f>
        <v>Under</v>
      </c>
      <c r="L13" s="201">
        <f>+I13</f>
        <v>131</v>
      </c>
      <c r="M13" s="202">
        <f>+I14</f>
        <v>73</v>
      </c>
      <c r="N13" s="202">
        <f>+I15</f>
        <v>69</v>
      </c>
      <c r="O13" s="203">
        <f>+(2/3*M13)+(1/3*L13)</f>
        <v>92.333333333333329</v>
      </c>
      <c r="P13" s="202">
        <f>+L13-M13</f>
        <v>58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174">
        <v>73</v>
      </c>
      <c r="D14" s="26"/>
      <c r="E14" s="26"/>
      <c r="F14" s="26"/>
      <c r="G14" s="26"/>
      <c r="H14" s="26"/>
      <c r="I14" s="284">
        <f t="shared" si="0"/>
        <v>73</v>
      </c>
      <c r="J14" s="284"/>
      <c r="K14" s="92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175">
        <v>69</v>
      </c>
      <c r="D15" s="27"/>
      <c r="E15" s="27"/>
      <c r="F15" s="27"/>
      <c r="G15" s="27"/>
      <c r="H15" s="27"/>
      <c r="I15" s="285">
        <f t="shared" si="0"/>
        <v>69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173">
        <v>124</v>
      </c>
      <c r="D16" s="28"/>
      <c r="E16" s="28"/>
      <c r="F16" s="28"/>
      <c r="G16" s="28"/>
      <c r="H16" s="28"/>
      <c r="I16" s="269">
        <f t="shared" si="0"/>
        <v>124</v>
      </c>
      <c r="J16" s="269"/>
      <c r="K16" s="144" t="str">
        <f>IF(I16&gt;=$L$100,"Over","Under")</f>
        <v>Under</v>
      </c>
      <c r="L16" s="209">
        <f>+I16</f>
        <v>124</v>
      </c>
      <c r="M16" s="210">
        <f>+I17</f>
        <v>78</v>
      </c>
      <c r="N16" s="210">
        <f>+I18</f>
        <v>72</v>
      </c>
      <c r="O16" s="211">
        <f>+(2/3*M16)+(1/3*L16)</f>
        <v>93.333333333333329</v>
      </c>
      <c r="P16" s="210">
        <f>+L16-M16</f>
        <v>46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174">
        <v>78</v>
      </c>
      <c r="D17" s="26"/>
      <c r="E17" s="26"/>
      <c r="F17" s="26"/>
      <c r="G17" s="26"/>
      <c r="H17" s="26"/>
      <c r="I17" s="284">
        <f t="shared" si="0"/>
        <v>78</v>
      </c>
      <c r="J17" s="284"/>
      <c r="K17" s="92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175">
        <v>72</v>
      </c>
      <c r="D18" s="27"/>
      <c r="E18" s="27"/>
      <c r="F18" s="27"/>
      <c r="G18" s="27"/>
      <c r="H18" s="27"/>
      <c r="I18" s="285">
        <f t="shared" si="0"/>
        <v>72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173">
        <v>131</v>
      </c>
      <c r="D19" s="28"/>
      <c r="E19" s="28"/>
      <c r="F19" s="28"/>
      <c r="G19" s="28"/>
      <c r="H19" s="28"/>
      <c r="I19" s="269">
        <f t="shared" si="0"/>
        <v>131</v>
      </c>
      <c r="J19" s="269"/>
      <c r="K19" s="144" t="str">
        <f>IF(I19&gt;=$L$100,"Over","Under")</f>
        <v>Under</v>
      </c>
      <c r="L19" s="201">
        <f>+I19</f>
        <v>131</v>
      </c>
      <c r="M19" s="202">
        <f>+I20</f>
        <v>73</v>
      </c>
      <c r="N19" s="202">
        <f>+I21</f>
        <v>69</v>
      </c>
      <c r="O19" s="203">
        <f>+(2/3*M19)+(1/3*L19)</f>
        <v>92.333333333333329</v>
      </c>
      <c r="P19" s="202">
        <f>+L19-M19</f>
        <v>58</v>
      </c>
      <c r="Q19" s="296">
        <v>6</v>
      </c>
      <c r="T19" s="19"/>
    </row>
    <row r="20" spans="1:47">
      <c r="A20" s="267"/>
      <c r="B20" s="132" t="s">
        <v>1</v>
      </c>
      <c r="C20" s="174">
        <v>73</v>
      </c>
      <c r="D20" s="26"/>
      <c r="E20" s="26"/>
      <c r="F20" s="26"/>
      <c r="G20" s="26"/>
      <c r="H20" s="26"/>
      <c r="I20" s="284">
        <f t="shared" si="0"/>
        <v>73</v>
      </c>
      <c r="J20" s="284"/>
      <c r="K20" s="92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175">
        <v>69</v>
      </c>
      <c r="D21" s="27"/>
      <c r="E21" s="27"/>
      <c r="F21" s="27"/>
      <c r="G21" s="27"/>
      <c r="H21" s="27"/>
      <c r="I21" s="285">
        <f t="shared" si="0"/>
        <v>69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173">
        <v>143</v>
      </c>
      <c r="D22" s="28"/>
      <c r="E22" s="28"/>
      <c r="F22" s="28"/>
      <c r="G22" s="28"/>
      <c r="H22" s="28"/>
      <c r="I22" s="269">
        <f t="shared" si="0"/>
        <v>143</v>
      </c>
      <c r="J22" s="269"/>
      <c r="K22" s="144" t="str">
        <f>IF(I22&gt;=$L$100,"Over","Under")</f>
        <v>Over</v>
      </c>
      <c r="L22" s="201">
        <f>+I22</f>
        <v>143</v>
      </c>
      <c r="M22" s="202">
        <f>+I23</f>
        <v>80</v>
      </c>
      <c r="N22" s="202">
        <f>+I24</f>
        <v>75</v>
      </c>
      <c r="O22" s="203">
        <f>+(2/3*M22)+(1/3*L22)</f>
        <v>101</v>
      </c>
      <c r="P22" s="202">
        <f>+L22-M22</f>
        <v>63</v>
      </c>
      <c r="Q22" s="296">
        <v>7</v>
      </c>
    </row>
    <row r="23" spans="1:47">
      <c r="A23" s="267"/>
      <c r="B23" s="132" t="s">
        <v>1</v>
      </c>
      <c r="C23" s="174">
        <v>80</v>
      </c>
      <c r="D23" s="26"/>
      <c r="E23" s="26"/>
      <c r="F23" s="26"/>
      <c r="G23" s="26"/>
      <c r="H23" s="26"/>
      <c r="I23" s="284">
        <f t="shared" si="0"/>
        <v>80</v>
      </c>
      <c r="J23" s="284"/>
      <c r="K23" s="92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175">
        <v>75</v>
      </c>
      <c r="D24" s="27"/>
      <c r="E24" s="27"/>
      <c r="F24" s="27"/>
      <c r="G24" s="27"/>
      <c r="H24" s="27"/>
      <c r="I24" s="285">
        <f t="shared" si="0"/>
        <v>75</v>
      </c>
      <c r="J24" s="285"/>
      <c r="K24" s="145" t="str">
        <f>IF(I24&gt;=$N$100,"Over","Under")</f>
        <v>Over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173">
        <v>137</v>
      </c>
      <c r="D25" s="28"/>
      <c r="E25" s="28"/>
      <c r="F25" s="28"/>
      <c r="G25" s="28"/>
      <c r="H25" s="28"/>
      <c r="I25" s="269">
        <f t="shared" si="0"/>
        <v>137</v>
      </c>
      <c r="J25" s="269"/>
      <c r="K25" s="144" t="str">
        <f>IF(I25&gt;=$L$100,"Over","Under")</f>
        <v>Under</v>
      </c>
      <c r="L25" s="209">
        <f>+I25</f>
        <v>137</v>
      </c>
      <c r="M25" s="210">
        <f>+I26</f>
        <v>72</v>
      </c>
      <c r="N25" s="210">
        <f>+I27</f>
        <v>67</v>
      </c>
      <c r="O25" s="211">
        <f>+(2/3*M25)+(1/3*L25)</f>
        <v>93.666666666666657</v>
      </c>
      <c r="P25" s="210">
        <f>+L25-M25</f>
        <v>65</v>
      </c>
      <c r="Q25" s="296">
        <v>8</v>
      </c>
    </row>
    <row r="26" spans="1:47">
      <c r="A26" s="267"/>
      <c r="B26" s="132" t="s">
        <v>1</v>
      </c>
      <c r="C26" s="174">
        <v>72</v>
      </c>
      <c r="D26" s="26"/>
      <c r="E26" s="26"/>
      <c r="F26" s="26"/>
      <c r="G26" s="26"/>
      <c r="H26" s="26"/>
      <c r="I26" s="284">
        <f t="shared" si="0"/>
        <v>72</v>
      </c>
      <c r="J26" s="284"/>
      <c r="K26" s="92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175">
        <v>67</v>
      </c>
      <c r="D27" s="27"/>
      <c r="E27" s="27"/>
      <c r="F27" s="27"/>
      <c r="G27" s="27"/>
      <c r="H27" s="27"/>
      <c r="I27" s="285">
        <f t="shared" si="0"/>
        <v>67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173">
        <v>131</v>
      </c>
      <c r="D28" s="28"/>
      <c r="E28" s="28"/>
      <c r="F28" s="28"/>
      <c r="G28" s="28"/>
      <c r="H28" s="28"/>
      <c r="I28" s="269">
        <f t="shared" si="0"/>
        <v>131</v>
      </c>
      <c r="J28" s="269"/>
      <c r="K28" s="144" t="str">
        <f>IF(I28&gt;=$L$100,"Over","Under")</f>
        <v>Under</v>
      </c>
      <c r="L28" s="201">
        <f>+I28</f>
        <v>131</v>
      </c>
      <c r="M28" s="202">
        <f>+I29</f>
        <v>73</v>
      </c>
      <c r="N28" s="202">
        <f>+I30</f>
        <v>69</v>
      </c>
      <c r="O28" s="203">
        <f>+(2/3*M28)+(1/3*L28)</f>
        <v>92.333333333333329</v>
      </c>
      <c r="P28" s="202">
        <f>+L28-M28</f>
        <v>58</v>
      </c>
      <c r="Q28" s="296">
        <v>9</v>
      </c>
    </row>
    <row r="29" spans="1:47">
      <c r="A29" s="267"/>
      <c r="B29" s="132" t="s">
        <v>1</v>
      </c>
      <c r="C29" s="174">
        <v>73</v>
      </c>
      <c r="D29" s="26"/>
      <c r="E29" s="26"/>
      <c r="F29" s="26"/>
      <c r="G29" s="26"/>
      <c r="H29" s="26"/>
      <c r="I29" s="284">
        <f t="shared" si="0"/>
        <v>73</v>
      </c>
      <c r="J29" s="284"/>
      <c r="K29" s="92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175">
        <v>69</v>
      </c>
      <c r="D30" s="27"/>
      <c r="E30" s="27"/>
      <c r="F30" s="27"/>
      <c r="G30" s="27"/>
      <c r="H30" s="27"/>
      <c r="I30" s="285">
        <f t="shared" si="0"/>
        <v>69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173">
        <v>127</v>
      </c>
      <c r="D31" s="28"/>
      <c r="E31" s="28"/>
      <c r="F31" s="28"/>
      <c r="G31" s="28"/>
      <c r="H31" s="28"/>
      <c r="I31" s="269">
        <f t="shared" si="0"/>
        <v>127</v>
      </c>
      <c r="J31" s="269"/>
      <c r="K31" s="144" t="str">
        <f>IF(I31&gt;=$L$100,"Over","Under")</f>
        <v>Under</v>
      </c>
      <c r="L31" s="201">
        <f>+I31</f>
        <v>127</v>
      </c>
      <c r="M31" s="202">
        <f>+I32</f>
        <v>73</v>
      </c>
      <c r="N31" s="202">
        <f>+I33</f>
        <v>67</v>
      </c>
      <c r="O31" s="203">
        <f>+(2/3*M31)+(1/3*L31)</f>
        <v>91</v>
      </c>
      <c r="P31" s="202">
        <f>+L31-M31</f>
        <v>54</v>
      </c>
      <c r="Q31" s="296">
        <v>10</v>
      </c>
    </row>
    <row r="32" spans="1:47">
      <c r="A32" s="267"/>
      <c r="B32" s="132" t="s">
        <v>1</v>
      </c>
      <c r="C32" s="174">
        <v>73</v>
      </c>
      <c r="D32" s="26"/>
      <c r="E32" s="26"/>
      <c r="F32" s="26"/>
      <c r="G32" s="26"/>
      <c r="H32" s="26"/>
      <c r="I32" s="284">
        <f t="shared" si="0"/>
        <v>73</v>
      </c>
      <c r="J32" s="284"/>
      <c r="K32" s="92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175">
        <v>67</v>
      </c>
      <c r="D33" s="27"/>
      <c r="E33" s="27"/>
      <c r="F33" s="27"/>
      <c r="G33" s="27"/>
      <c r="H33" s="27"/>
      <c r="I33" s="285">
        <f t="shared" si="0"/>
        <v>67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173">
        <v>111</v>
      </c>
      <c r="D34" s="28"/>
      <c r="E34" s="28"/>
      <c r="F34" s="28"/>
      <c r="G34" s="28"/>
      <c r="H34" s="28"/>
      <c r="I34" s="269">
        <f t="shared" si="0"/>
        <v>111</v>
      </c>
      <c r="J34" s="269"/>
      <c r="K34" s="144" t="str">
        <f>IF(I34&gt;=$L$100,"Over","Under")</f>
        <v>Under</v>
      </c>
      <c r="L34" s="209">
        <f>+I34</f>
        <v>111</v>
      </c>
      <c r="M34" s="210">
        <f>+I35</f>
        <v>70</v>
      </c>
      <c r="N34" s="210">
        <f>+I36</f>
        <v>75</v>
      </c>
      <c r="O34" s="211">
        <f>+(2/3*M34)+(1/3*L34)</f>
        <v>83.666666666666657</v>
      </c>
      <c r="P34" s="210">
        <f>+L34-M34</f>
        <v>41</v>
      </c>
      <c r="Q34" s="296">
        <v>11</v>
      </c>
    </row>
    <row r="35" spans="1:31">
      <c r="A35" s="267"/>
      <c r="B35" s="132" t="s">
        <v>1</v>
      </c>
      <c r="C35" s="174">
        <v>70</v>
      </c>
      <c r="D35" s="26"/>
      <c r="E35" s="26"/>
      <c r="F35" s="26"/>
      <c r="G35" s="26"/>
      <c r="H35" s="26"/>
      <c r="I35" s="284">
        <f t="shared" si="0"/>
        <v>70</v>
      </c>
      <c r="J35" s="284"/>
      <c r="K35" s="92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175">
        <v>75</v>
      </c>
      <c r="D36" s="27"/>
      <c r="E36" s="27"/>
      <c r="F36" s="27"/>
      <c r="G36" s="27"/>
      <c r="H36" s="27"/>
      <c r="I36" s="285">
        <f t="shared" si="0"/>
        <v>75</v>
      </c>
      <c r="J36" s="285"/>
      <c r="K36" s="145" t="str">
        <f>IF(I36&gt;=$N$100,"Over","Under")</f>
        <v>Over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173">
        <v>131</v>
      </c>
      <c r="D37" s="28"/>
      <c r="E37" s="28"/>
      <c r="F37" s="28"/>
      <c r="G37" s="28"/>
      <c r="H37" s="28"/>
      <c r="I37" s="269">
        <f t="shared" si="0"/>
        <v>131</v>
      </c>
      <c r="J37" s="269"/>
      <c r="K37" s="144" t="str">
        <f>IF(I37&gt;=$L$100,"Over","Under")</f>
        <v>Under</v>
      </c>
      <c r="L37" s="201">
        <f>+I37</f>
        <v>131</v>
      </c>
      <c r="M37" s="202">
        <f>+I38</f>
        <v>73</v>
      </c>
      <c r="N37" s="202">
        <f>+I39</f>
        <v>69</v>
      </c>
      <c r="O37" s="203">
        <f>+(2/3*M37)+(1/3*L37)</f>
        <v>92.333333333333329</v>
      </c>
      <c r="P37" s="202">
        <f>+L37-M37</f>
        <v>58</v>
      </c>
      <c r="Q37" s="296">
        <v>12</v>
      </c>
    </row>
    <row r="38" spans="1:31">
      <c r="A38" s="267"/>
      <c r="B38" s="132" t="s">
        <v>1</v>
      </c>
      <c r="C38" s="174">
        <v>73</v>
      </c>
      <c r="D38" s="26"/>
      <c r="E38" s="26"/>
      <c r="F38" s="26"/>
      <c r="G38" s="26"/>
      <c r="H38" s="26"/>
      <c r="I38" s="284">
        <f t="shared" si="0"/>
        <v>73</v>
      </c>
      <c r="J38" s="284"/>
      <c r="K38" s="92" t="str">
        <f>IF(I38&gt;=$M$100,"Over","Under")</f>
        <v>Under</v>
      </c>
      <c r="L38" s="146"/>
      <c r="M38" s="147"/>
      <c r="N38" s="147"/>
      <c r="O38" s="147"/>
      <c r="P38" s="147"/>
      <c r="Q38" s="297"/>
      <c r="R38" s="52" t="str">
        <f>+R1</f>
        <v>Januar</v>
      </c>
      <c r="S38" s="58" t="str">
        <f>+S1</f>
        <v>Februar</v>
      </c>
      <c r="T38" s="58" t="str">
        <f t="shared" ref="T38:AC38" si="1">+T1</f>
        <v>Marts</v>
      </c>
      <c r="U38" s="58" t="str">
        <f t="shared" si="1"/>
        <v>April</v>
      </c>
      <c r="V38" s="58" t="str">
        <f t="shared" si="1"/>
        <v>Maj</v>
      </c>
      <c r="W38" s="58" t="str">
        <f t="shared" si="1"/>
        <v>Juni</v>
      </c>
      <c r="X38" s="58" t="str">
        <f t="shared" si="1"/>
        <v>Juli</v>
      </c>
      <c r="Y38" s="58" t="str">
        <f t="shared" si="1"/>
        <v>August</v>
      </c>
      <c r="Z38" s="58" t="str">
        <f t="shared" si="1"/>
        <v>September</v>
      </c>
      <c r="AA38" s="58" t="str">
        <f t="shared" si="1"/>
        <v>Oktober</v>
      </c>
      <c r="AB38" s="58" t="str">
        <f t="shared" si="1"/>
        <v>November</v>
      </c>
      <c r="AC38" s="59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175">
        <v>69</v>
      </c>
      <c r="D39" s="27"/>
      <c r="E39" s="27"/>
      <c r="F39" s="27"/>
      <c r="G39" s="27"/>
      <c r="H39" s="27"/>
      <c r="I39" s="285">
        <f t="shared" si="0"/>
        <v>69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164">
        <f>+Januar!R39</f>
        <v>149</v>
      </c>
      <c r="S39" s="36">
        <f>+$R$85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41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173">
        <v>130</v>
      </c>
      <c r="D40" s="28"/>
      <c r="E40" s="28"/>
      <c r="F40" s="28"/>
      <c r="G40" s="28"/>
      <c r="H40" s="28"/>
      <c r="I40" s="269">
        <f t="shared" si="0"/>
        <v>130</v>
      </c>
      <c r="J40" s="269"/>
      <c r="K40" s="144" t="str">
        <f>IF(I40&gt;=$L$100,"Over","Under")</f>
        <v>Under</v>
      </c>
      <c r="L40" s="201">
        <f>+I40</f>
        <v>130</v>
      </c>
      <c r="M40" s="202">
        <f>+I41</f>
        <v>72</v>
      </c>
      <c r="N40" s="202">
        <f>+I42</f>
        <v>71</v>
      </c>
      <c r="O40" s="203">
        <f>+(2/3*M40)+(1/3*L40)</f>
        <v>91.333333333333329</v>
      </c>
      <c r="P40" s="202">
        <f>+L40-M40</f>
        <v>58</v>
      </c>
      <c r="Q40" s="296">
        <v>13</v>
      </c>
      <c r="R40" s="164">
        <f>+Januar!R40</f>
        <v>115</v>
      </c>
      <c r="S40" s="36">
        <f>+$R$88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41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174">
        <v>72</v>
      </c>
      <c r="D41" s="26"/>
      <c r="E41" s="26"/>
      <c r="F41" s="26"/>
      <c r="G41" s="26"/>
      <c r="H41" s="26"/>
      <c r="I41" s="284">
        <f t="shared" si="0"/>
        <v>72</v>
      </c>
      <c r="J41" s="284"/>
      <c r="K41" s="92" t="str">
        <f>IF(I41&gt;=$M$100,"Over","Under")</f>
        <v>Under</v>
      </c>
      <c r="L41" s="146"/>
      <c r="M41" s="147"/>
      <c r="N41" s="147"/>
      <c r="O41" s="147"/>
      <c r="P41" s="147"/>
      <c r="Q41" s="297"/>
      <c r="R41" s="165">
        <f>+Januar!R41</f>
        <v>88</v>
      </c>
      <c r="S41" s="37">
        <f>+$S$85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44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175">
        <v>71</v>
      </c>
      <c r="D42" s="27"/>
      <c r="E42" s="27"/>
      <c r="F42" s="27"/>
      <c r="G42" s="27"/>
      <c r="H42" s="27"/>
      <c r="I42" s="285">
        <f t="shared" si="0"/>
        <v>71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165">
        <f>+Januar!R42</f>
        <v>64</v>
      </c>
      <c r="S42" s="37">
        <f>+$S$88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44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173">
        <v>129</v>
      </c>
      <c r="D43" s="28"/>
      <c r="E43" s="28"/>
      <c r="F43" s="28"/>
      <c r="G43" s="28"/>
      <c r="H43" s="28"/>
      <c r="I43" s="269">
        <f t="shared" si="0"/>
        <v>129</v>
      </c>
      <c r="J43" s="269"/>
      <c r="K43" s="144" t="str">
        <f>IF(I43&gt;=$L$100,"Over","Under")</f>
        <v>Under</v>
      </c>
      <c r="L43" s="209">
        <f>+I43</f>
        <v>129</v>
      </c>
      <c r="M43" s="210">
        <f>+I44</f>
        <v>68</v>
      </c>
      <c r="N43" s="210">
        <f>+I45</f>
        <v>69</v>
      </c>
      <c r="O43" s="211">
        <f>+(2/3*M43)+(1/3*L43)</f>
        <v>88.333333333333329</v>
      </c>
      <c r="P43" s="210">
        <f>+L43-M43</f>
        <v>61</v>
      </c>
      <c r="Q43" s="296">
        <v>14</v>
      </c>
      <c r="R43" s="166">
        <f>+Januar!R43</f>
        <v>82</v>
      </c>
      <c r="S43" s="38">
        <f>+$T$85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42">
        <f>+December!AC43</f>
        <v>82</v>
      </c>
      <c r="AD43" s="260" t="str">
        <f>+Januar!$AD$43</f>
        <v>Puls Max</v>
      </c>
      <c r="AE43" s="261"/>
    </row>
    <row r="44" spans="1:31" ht="13.5" thickBot="1">
      <c r="A44" s="267"/>
      <c r="B44" s="132" t="s">
        <v>1</v>
      </c>
      <c r="C44" s="174">
        <v>68</v>
      </c>
      <c r="D44" s="26"/>
      <c r="E44" s="26"/>
      <c r="F44" s="26"/>
      <c r="G44" s="26"/>
      <c r="H44" s="26"/>
      <c r="I44" s="284">
        <f t="shared" si="0"/>
        <v>68</v>
      </c>
      <c r="J44" s="284"/>
      <c r="K44" s="92" t="str">
        <f>IF(I44&gt;=$M$100,"Over","Under")</f>
        <v>Under</v>
      </c>
      <c r="L44" s="146"/>
      <c r="M44" s="147"/>
      <c r="N44" s="147"/>
      <c r="O44" s="147"/>
      <c r="P44" s="147"/>
      <c r="Q44" s="297"/>
      <c r="R44" s="167">
        <f>+Januar!R44</f>
        <v>65</v>
      </c>
      <c r="S44" s="39">
        <f>+$T$88</f>
        <v>67</v>
      </c>
      <c r="T44" s="39">
        <f>+Marts!T44</f>
        <v>65</v>
      </c>
      <c r="U44" s="39">
        <f>+April!U44</f>
        <v>67</v>
      </c>
      <c r="V44" s="39">
        <f>+Maj!V44</f>
        <v>65</v>
      </c>
      <c r="W44" s="39">
        <f>+Juni!W44</f>
        <v>65</v>
      </c>
      <c r="X44" s="39">
        <f>+Juli!X44</f>
        <v>65</v>
      </c>
      <c r="Y44" s="39">
        <f>+August!Y44</f>
        <v>60</v>
      </c>
      <c r="Z44" s="39">
        <f>+September!Z44</f>
        <v>65</v>
      </c>
      <c r="AA44" s="39">
        <f>+Oktober!AA44</f>
        <v>63</v>
      </c>
      <c r="AB44" s="39">
        <f>+November!AB44</f>
        <v>70</v>
      </c>
      <c r="AC44" s="43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175">
        <v>69</v>
      </c>
      <c r="D45" s="27"/>
      <c r="E45" s="27"/>
      <c r="F45" s="27"/>
      <c r="G45" s="27"/>
      <c r="H45" s="27"/>
      <c r="I45" s="285">
        <f t="shared" si="0"/>
        <v>69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173">
        <v>134</v>
      </c>
      <c r="D46" s="28"/>
      <c r="E46" s="28"/>
      <c r="F46" s="28"/>
      <c r="G46" s="28"/>
      <c r="H46" s="28"/>
      <c r="I46" s="269">
        <f t="shared" si="0"/>
        <v>134</v>
      </c>
      <c r="J46" s="269"/>
      <c r="K46" s="144" t="str">
        <f>IF(I46&gt;=$L$100,"Over","Under")</f>
        <v>Under</v>
      </c>
      <c r="L46" s="201">
        <f>+I46</f>
        <v>134</v>
      </c>
      <c r="M46" s="202">
        <f>+I47</f>
        <v>74</v>
      </c>
      <c r="N46" s="202">
        <f>+I48</f>
        <v>70</v>
      </c>
      <c r="O46" s="203">
        <f>+(2/3*M46)+(1/3*L46)</f>
        <v>94</v>
      </c>
      <c r="P46" s="202">
        <f>+L46-M46</f>
        <v>60</v>
      </c>
      <c r="Q46" s="296">
        <v>15</v>
      </c>
    </row>
    <row r="47" spans="1:31">
      <c r="A47" s="267"/>
      <c r="B47" s="132" t="s">
        <v>1</v>
      </c>
      <c r="C47" s="174">
        <v>74</v>
      </c>
      <c r="D47" s="26"/>
      <c r="E47" s="26"/>
      <c r="F47" s="26"/>
      <c r="G47" s="26"/>
      <c r="H47" s="26"/>
      <c r="I47" s="284">
        <f t="shared" si="0"/>
        <v>74</v>
      </c>
      <c r="J47" s="284"/>
      <c r="K47" s="92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175">
        <v>70</v>
      </c>
      <c r="D48" s="27"/>
      <c r="E48" s="27"/>
      <c r="F48" s="27"/>
      <c r="G48" s="27"/>
      <c r="H48" s="27"/>
      <c r="I48" s="285">
        <f t="shared" si="0"/>
        <v>70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173">
        <v>131</v>
      </c>
      <c r="D49" s="28"/>
      <c r="E49" s="28"/>
      <c r="F49" s="28"/>
      <c r="G49" s="28"/>
      <c r="H49" s="28"/>
      <c r="I49" s="269">
        <f t="shared" si="0"/>
        <v>131</v>
      </c>
      <c r="J49" s="269"/>
      <c r="K49" s="144" t="str">
        <f>IF(I49&gt;=$L$100,"Over","Under")</f>
        <v>Under</v>
      </c>
      <c r="L49" s="201">
        <f>+I49</f>
        <v>131</v>
      </c>
      <c r="M49" s="202">
        <f>+I50</f>
        <v>73</v>
      </c>
      <c r="N49" s="202">
        <f>+I51</f>
        <v>69</v>
      </c>
      <c r="O49" s="203">
        <f>+(2/3*M49)+(1/3*L49)</f>
        <v>92.333333333333329</v>
      </c>
      <c r="P49" s="202">
        <f>+L49-M49</f>
        <v>58</v>
      </c>
      <c r="Q49" s="296">
        <v>16</v>
      </c>
    </row>
    <row r="50" spans="1:17">
      <c r="A50" s="267"/>
      <c r="B50" s="132" t="s">
        <v>1</v>
      </c>
      <c r="C50" s="174">
        <v>73</v>
      </c>
      <c r="D50" s="26"/>
      <c r="E50" s="26"/>
      <c r="F50" s="26"/>
      <c r="G50" s="26"/>
      <c r="H50" s="26"/>
      <c r="I50" s="284">
        <f t="shared" si="0"/>
        <v>73</v>
      </c>
      <c r="J50" s="284"/>
      <c r="K50" s="92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175">
        <v>69</v>
      </c>
      <c r="D51" s="27"/>
      <c r="E51" s="27"/>
      <c r="F51" s="27"/>
      <c r="G51" s="27"/>
      <c r="H51" s="27"/>
      <c r="I51" s="285">
        <f t="shared" si="0"/>
        <v>69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173">
        <v>134</v>
      </c>
      <c r="D52" s="28"/>
      <c r="E52" s="28"/>
      <c r="F52" s="28"/>
      <c r="G52" s="28"/>
      <c r="H52" s="28"/>
      <c r="I52" s="269">
        <f t="shared" si="0"/>
        <v>134</v>
      </c>
      <c r="J52" s="269"/>
      <c r="K52" s="144" t="str">
        <f>IF(I52&gt;=$L$100,"Over","Under")</f>
        <v>Under</v>
      </c>
      <c r="L52" s="209">
        <f>+I52</f>
        <v>134</v>
      </c>
      <c r="M52" s="210">
        <f>+I53</f>
        <v>73</v>
      </c>
      <c r="N52" s="210">
        <f>+I54</f>
        <v>70</v>
      </c>
      <c r="O52" s="211">
        <f>+(2/3*M52)+(1/3*L52)</f>
        <v>93.333333333333329</v>
      </c>
      <c r="P52" s="210">
        <f>+L52-M52</f>
        <v>61</v>
      </c>
      <c r="Q52" s="296">
        <v>17</v>
      </c>
    </row>
    <row r="53" spans="1:17">
      <c r="A53" s="267"/>
      <c r="B53" s="132" t="s">
        <v>1</v>
      </c>
      <c r="C53" s="174">
        <v>73</v>
      </c>
      <c r="D53" s="26"/>
      <c r="E53" s="26"/>
      <c r="F53" s="26"/>
      <c r="G53" s="26"/>
      <c r="H53" s="26"/>
      <c r="I53" s="284">
        <f t="shared" si="0"/>
        <v>73</v>
      </c>
      <c r="J53" s="284"/>
      <c r="K53" s="92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175">
        <v>70</v>
      </c>
      <c r="D54" s="27"/>
      <c r="E54" s="27"/>
      <c r="F54" s="27"/>
      <c r="G54" s="27"/>
      <c r="H54" s="27"/>
      <c r="I54" s="285">
        <f t="shared" si="0"/>
        <v>70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173">
        <v>132</v>
      </c>
      <c r="D55" s="28"/>
      <c r="E55" s="28"/>
      <c r="F55" s="28"/>
      <c r="G55" s="28"/>
      <c r="H55" s="28"/>
      <c r="I55" s="269">
        <f t="shared" si="0"/>
        <v>132</v>
      </c>
      <c r="J55" s="269"/>
      <c r="K55" s="144" t="str">
        <f>IF(I55&gt;=$L$100,"Over","Under")</f>
        <v>Under</v>
      </c>
      <c r="L55" s="201">
        <f>+I55</f>
        <v>132</v>
      </c>
      <c r="M55" s="202">
        <f>+I56</f>
        <v>74</v>
      </c>
      <c r="N55" s="202">
        <f>+I57</f>
        <v>81</v>
      </c>
      <c r="O55" s="203">
        <f>+(2/3*M55)+(1/3*L55)</f>
        <v>93.333333333333329</v>
      </c>
      <c r="P55" s="202">
        <f>+L55-M55</f>
        <v>58</v>
      </c>
      <c r="Q55" s="296">
        <v>18</v>
      </c>
    </row>
    <row r="56" spans="1:17">
      <c r="A56" s="267"/>
      <c r="B56" s="132" t="s">
        <v>1</v>
      </c>
      <c r="C56" s="174">
        <v>74</v>
      </c>
      <c r="D56" s="26"/>
      <c r="E56" s="26"/>
      <c r="F56" s="26"/>
      <c r="G56" s="26"/>
      <c r="H56" s="26"/>
      <c r="I56" s="284">
        <f t="shared" si="0"/>
        <v>74</v>
      </c>
      <c r="J56" s="284"/>
      <c r="K56" s="92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175">
        <v>81</v>
      </c>
      <c r="D57" s="27"/>
      <c r="E57" s="27"/>
      <c r="F57" s="27"/>
      <c r="G57" s="27"/>
      <c r="H57" s="27"/>
      <c r="I57" s="285">
        <f t="shared" si="0"/>
        <v>81</v>
      </c>
      <c r="J57" s="285"/>
      <c r="K57" s="145" t="str">
        <f>IF(I57&gt;=$N$100,"Over","Under")</f>
        <v>Over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173">
        <v>131</v>
      </c>
      <c r="D58" s="28"/>
      <c r="E58" s="28"/>
      <c r="F58" s="28"/>
      <c r="G58" s="28"/>
      <c r="H58" s="28"/>
      <c r="I58" s="269">
        <f t="shared" si="0"/>
        <v>131</v>
      </c>
      <c r="J58" s="269"/>
      <c r="K58" s="144" t="str">
        <f>IF(I58&gt;=$L$100,"Over","Under")</f>
        <v>Under</v>
      </c>
      <c r="L58" s="201">
        <f>+I58</f>
        <v>131</v>
      </c>
      <c r="M58" s="202">
        <f>+I59</f>
        <v>73</v>
      </c>
      <c r="N58" s="202">
        <f>+I60</f>
        <v>69</v>
      </c>
      <c r="O58" s="203">
        <f>+(2/3*M58)+(1/3*L58)</f>
        <v>92.333333333333329</v>
      </c>
      <c r="P58" s="202">
        <f>+L58-M58</f>
        <v>58</v>
      </c>
      <c r="Q58" s="296">
        <v>19</v>
      </c>
    </row>
    <row r="59" spans="1:17">
      <c r="A59" s="267"/>
      <c r="B59" s="132" t="s">
        <v>1</v>
      </c>
      <c r="C59" s="174">
        <v>73</v>
      </c>
      <c r="D59" s="26"/>
      <c r="E59" s="26"/>
      <c r="F59" s="26"/>
      <c r="G59" s="26"/>
      <c r="H59" s="26"/>
      <c r="I59" s="284">
        <f t="shared" si="0"/>
        <v>73</v>
      </c>
      <c r="J59" s="284"/>
      <c r="K59" s="92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175">
        <v>69</v>
      </c>
      <c r="D60" s="27"/>
      <c r="E60" s="27"/>
      <c r="F60" s="27"/>
      <c r="G60" s="27"/>
      <c r="H60" s="27"/>
      <c r="I60" s="285">
        <f t="shared" si="0"/>
        <v>69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173">
        <v>127</v>
      </c>
      <c r="D61" s="28"/>
      <c r="E61" s="28"/>
      <c r="F61" s="28"/>
      <c r="G61" s="28"/>
      <c r="H61" s="28"/>
      <c r="I61" s="269">
        <f t="shared" si="0"/>
        <v>127</v>
      </c>
      <c r="J61" s="269"/>
      <c r="K61" s="144" t="str">
        <f>IF(I61&gt;=$L$100,"Over","Under")</f>
        <v>Under</v>
      </c>
      <c r="L61" s="209">
        <f>+I61</f>
        <v>127</v>
      </c>
      <c r="M61" s="210">
        <f>+I62</f>
        <v>81</v>
      </c>
      <c r="N61" s="210">
        <f>+I63</f>
        <v>73</v>
      </c>
      <c r="O61" s="211">
        <f>+(2/3*M61)+(1/3*L61)</f>
        <v>96.333333333333329</v>
      </c>
      <c r="P61" s="210">
        <f>+L61-M61</f>
        <v>46</v>
      </c>
      <c r="Q61" s="296">
        <v>20</v>
      </c>
    </row>
    <row r="62" spans="1:17">
      <c r="A62" s="267"/>
      <c r="B62" s="132" t="s">
        <v>1</v>
      </c>
      <c r="C62" s="174">
        <v>81</v>
      </c>
      <c r="D62" s="26"/>
      <c r="E62" s="26"/>
      <c r="F62" s="26"/>
      <c r="G62" s="26"/>
      <c r="H62" s="26"/>
      <c r="I62" s="284">
        <f t="shared" si="0"/>
        <v>81</v>
      </c>
      <c r="J62" s="284"/>
      <c r="K62" s="92" t="str">
        <f>IF(I62&gt;=$M$100,"Over","Under")</f>
        <v>Over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175">
        <v>73</v>
      </c>
      <c r="D63" s="27"/>
      <c r="E63" s="27"/>
      <c r="F63" s="27"/>
      <c r="G63" s="27"/>
      <c r="H63" s="27"/>
      <c r="I63" s="285">
        <f t="shared" si="0"/>
        <v>73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173">
        <v>131</v>
      </c>
      <c r="D64" s="28"/>
      <c r="E64" s="28"/>
      <c r="F64" s="28"/>
      <c r="G64" s="28"/>
      <c r="H64" s="28"/>
      <c r="I64" s="269">
        <f t="shared" si="0"/>
        <v>131</v>
      </c>
      <c r="J64" s="269"/>
      <c r="K64" s="144" t="str">
        <f>IF(I64&gt;=$L$100,"Over","Under")</f>
        <v>Under</v>
      </c>
      <c r="L64" s="201">
        <f>+I64</f>
        <v>131</v>
      </c>
      <c r="M64" s="202">
        <f>+I65</f>
        <v>73</v>
      </c>
      <c r="N64" s="202">
        <f>+I66</f>
        <v>69</v>
      </c>
      <c r="O64" s="203">
        <f>+(2/3*M64)+(1/3*L64)</f>
        <v>92.333333333333329</v>
      </c>
      <c r="P64" s="202">
        <f>+L64-M64</f>
        <v>58</v>
      </c>
      <c r="Q64" s="296">
        <v>21</v>
      </c>
    </row>
    <row r="65" spans="1:23">
      <c r="A65" s="267"/>
      <c r="B65" s="132" t="s">
        <v>1</v>
      </c>
      <c r="C65" s="174">
        <v>73</v>
      </c>
      <c r="D65" s="26"/>
      <c r="E65" s="26"/>
      <c r="F65" s="26"/>
      <c r="G65" s="26"/>
      <c r="H65" s="26"/>
      <c r="I65" s="284">
        <f t="shared" si="0"/>
        <v>73</v>
      </c>
      <c r="J65" s="284"/>
      <c r="K65" s="92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175">
        <v>69</v>
      </c>
      <c r="D66" s="27"/>
      <c r="E66" s="27"/>
      <c r="F66" s="27"/>
      <c r="G66" s="27"/>
      <c r="H66" s="27"/>
      <c r="I66" s="285">
        <f t="shared" si="0"/>
        <v>69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  <c r="R66" s="32"/>
      <c r="S66" s="33"/>
      <c r="T66" s="33"/>
    </row>
    <row r="67" spans="1:23">
      <c r="A67" s="266">
        <v>22</v>
      </c>
      <c r="B67" s="137" t="s">
        <v>0</v>
      </c>
      <c r="C67" s="173">
        <v>128</v>
      </c>
      <c r="D67" s="28"/>
      <c r="E67" s="28"/>
      <c r="F67" s="28"/>
      <c r="G67" s="28"/>
      <c r="H67" s="28"/>
      <c r="I67" s="269">
        <f t="shared" si="0"/>
        <v>128</v>
      </c>
      <c r="J67" s="269"/>
      <c r="K67" s="144" t="str">
        <f>IF(I67&gt;=$L$100,"Over","Under")</f>
        <v>Under</v>
      </c>
      <c r="L67" s="201">
        <f>+I67</f>
        <v>128</v>
      </c>
      <c r="M67" s="202">
        <f>+I68</f>
        <v>76</v>
      </c>
      <c r="N67" s="202">
        <f>+I69</f>
        <v>78</v>
      </c>
      <c r="O67" s="203">
        <f>+(2/3*M67)+(1/3*L67)</f>
        <v>93.333333333333329</v>
      </c>
      <c r="P67" s="202">
        <f>+L67-M67</f>
        <v>52</v>
      </c>
      <c r="Q67" s="296">
        <v>22</v>
      </c>
      <c r="R67" s="33"/>
      <c r="S67" s="33"/>
      <c r="T67" s="33"/>
    </row>
    <row r="68" spans="1:23">
      <c r="A68" s="267"/>
      <c r="B68" s="132" t="s">
        <v>1</v>
      </c>
      <c r="C68" s="174">
        <v>76</v>
      </c>
      <c r="D68" s="26"/>
      <c r="E68" s="26"/>
      <c r="F68" s="26"/>
      <c r="G68" s="26"/>
      <c r="H68" s="26"/>
      <c r="I68" s="284">
        <f t="shared" ref="I68:I87" si="2">INT(AVERAGE(C68:H68))</f>
        <v>76</v>
      </c>
      <c r="J68" s="284"/>
      <c r="K68" s="92" t="str">
        <f>IF(I68&gt;=$M$100,"Over","Under")</f>
        <v>Under</v>
      </c>
      <c r="L68" s="146"/>
      <c r="M68" s="147"/>
      <c r="N68" s="147"/>
      <c r="O68" s="147"/>
      <c r="P68" s="147"/>
      <c r="Q68" s="297"/>
      <c r="R68" s="34"/>
      <c r="S68" s="33"/>
      <c r="T68" s="33"/>
    </row>
    <row r="69" spans="1:23" ht="13.5" thickBot="1">
      <c r="A69" s="268"/>
      <c r="B69" s="138" t="s">
        <v>2</v>
      </c>
      <c r="C69" s="175">
        <v>78</v>
      </c>
      <c r="D69" s="27"/>
      <c r="E69" s="27"/>
      <c r="F69" s="27"/>
      <c r="G69" s="27"/>
      <c r="H69" s="27"/>
      <c r="I69" s="285">
        <f t="shared" si="2"/>
        <v>78</v>
      </c>
      <c r="J69" s="285"/>
      <c r="K69" s="145" t="str">
        <f>IF(I69&gt;=$N$100,"Over","Under")</f>
        <v>Over</v>
      </c>
      <c r="L69" s="148"/>
      <c r="M69" s="149"/>
      <c r="N69" s="149"/>
      <c r="O69" s="149"/>
      <c r="P69" s="149"/>
      <c r="Q69" s="298"/>
      <c r="R69" s="34"/>
      <c r="S69" s="33"/>
      <c r="T69" s="33"/>
    </row>
    <row r="70" spans="1:23">
      <c r="A70" s="266">
        <v>23</v>
      </c>
      <c r="B70" s="137" t="s">
        <v>0</v>
      </c>
      <c r="C70" s="173">
        <v>138</v>
      </c>
      <c r="D70" s="28"/>
      <c r="E70" s="28"/>
      <c r="F70" s="28"/>
      <c r="G70" s="28"/>
      <c r="H70" s="28"/>
      <c r="I70" s="269">
        <f t="shared" si="2"/>
        <v>138</v>
      </c>
      <c r="J70" s="269"/>
      <c r="K70" s="144" t="str">
        <f>IF(I70&gt;=$L$100,"Over","Under")</f>
        <v>Under</v>
      </c>
      <c r="L70" s="209">
        <f>+I70</f>
        <v>138</v>
      </c>
      <c r="M70" s="210">
        <f>+I71</f>
        <v>78</v>
      </c>
      <c r="N70" s="210">
        <f>+I72</f>
        <v>73</v>
      </c>
      <c r="O70" s="211">
        <f>+(2/3*M70)+(1/3*L70)</f>
        <v>98</v>
      </c>
      <c r="P70" s="210">
        <f>+L70-M70</f>
        <v>60</v>
      </c>
      <c r="Q70" s="296">
        <v>23</v>
      </c>
      <c r="R70" s="33"/>
      <c r="S70" s="35"/>
      <c r="T70" s="33"/>
    </row>
    <row r="71" spans="1:23">
      <c r="A71" s="267"/>
      <c r="B71" s="132" t="s">
        <v>1</v>
      </c>
      <c r="C71" s="174">
        <v>78</v>
      </c>
      <c r="D71" s="26"/>
      <c r="E71" s="26"/>
      <c r="F71" s="26"/>
      <c r="G71" s="26"/>
      <c r="H71" s="26"/>
      <c r="I71" s="284">
        <f t="shared" si="2"/>
        <v>78</v>
      </c>
      <c r="J71" s="284"/>
      <c r="K71" s="92" t="str">
        <f>IF(I71&gt;=$M$100,"Over","Under")</f>
        <v>Under</v>
      </c>
      <c r="L71" s="146"/>
      <c r="M71" s="147"/>
      <c r="N71" s="147"/>
      <c r="O71" s="147"/>
      <c r="P71" s="147"/>
      <c r="Q71" s="297"/>
      <c r="R71" s="33"/>
      <c r="S71" s="35"/>
      <c r="T71" s="33"/>
    </row>
    <row r="72" spans="1:23" ht="13.5" thickBot="1">
      <c r="A72" s="268"/>
      <c r="B72" s="138" t="s">
        <v>2</v>
      </c>
      <c r="C72" s="175">
        <v>73</v>
      </c>
      <c r="D72" s="27"/>
      <c r="E72" s="27"/>
      <c r="F72" s="27"/>
      <c r="G72" s="27"/>
      <c r="H72" s="27"/>
      <c r="I72" s="285">
        <f t="shared" si="2"/>
        <v>73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  <c r="R72" s="33"/>
      <c r="S72" s="35"/>
      <c r="T72" s="33"/>
    </row>
    <row r="73" spans="1:23">
      <c r="A73" s="266">
        <v>24</v>
      </c>
      <c r="B73" s="137" t="s">
        <v>0</v>
      </c>
      <c r="C73" s="173">
        <v>131</v>
      </c>
      <c r="D73" s="28"/>
      <c r="E73" s="28"/>
      <c r="F73" s="28"/>
      <c r="G73" s="28"/>
      <c r="H73" s="28"/>
      <c r="I73" s="269">
        <f t="shared" si="2"/>
        <v>131</v>
      </c>
      <c r="J73" s="269"/>
      <c r="K73" s="144" t="str">
        <f>IF(I73&gt;=$L$100,"Over","Under")</f>
        <v>Under</v>
      </c>
      <c r="L73" s="201">
        <f>+I73</f>
        <v>131</v>
      </c>
      <c r="M73" s="202">
        <f>+I74</f>
        <v>73</v>
      </c>
      <c r="N73" s="202">
        <f>+I75</f>
        <v>69</v>
      </c>
      <c r="O73" s="203">
        <f>+(2/3*M73)+(1/3*L73)</f>
        <v>92.333333333333329</v>
      </c>
      <c r="P73" s="202">
        <f>+L73-M73</f>
        <v>58</v>
      </c>
      <c r="Q73" s="296">
        <v>24</v>
      </c>
      <c r="R73" s="33"/>
      <c r="S73" s="33"/>
      <c r="T73" s="33"/>
    </row>
    <row r="74" spans="1:23">
      <c r="A74" s="267"/>
      <c r="B74" s="132" t="s">
        <v>1</v>
      </c>
      <c r="C74" s="174">
        <v>73</v>
      </c>
      <c r="D74" s="26"/>
      <c r="E74" s="26"/>
      <c r="F74" s="26"/>
      <c r="G74" s="26"/>
      <c r="H74" s="26"/>
      <c r="I74" s="284">
        <f t="shared" si="2"/>
        <v>73</v>
      </c>
      <c r="J74" s="284"/>
      <c r="K74" s="92" t="str">
        <f>IF(I74&gt;=$M$100,"Over","Under")</f>
        <v>Under</v>
      </c>
      <c r="L74" s="146"/>
      <c r="M74" s="147"/>
      <c r="N74" s="147"/>
      <c r="O74" s="147"/>
      <c r="P74" s="147"/>
      <c r="Q74" s="297"/>
      <c r="R74" s="33"/>
      <c r="S74" s="33"/>
      <c r="T74" s="33"/>
    </row>
    <row r="75" spans="1:23" ht="13.5" thickBot="1">
      <c r="A75" s="268"/>
      <c r="B75" s="138" t="s">
        <v>2</v>
      </c>
      <c r="C75" s="175">
        <v>69</v>
      </c>
      <c r="D75" s="27"/>
      <c r="E75" s="27"/>
      <c r="F75" s="27"/>
      <c r="G75" s="27"/>
      <c r="H75" s="27"/>
      <c r="I75" s="285">
        <f t="shared" si="2"/>
        <v>69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173">
        <v>113</v>
      </c>
      <c r="D76" s="28"/>
      <c r="E76" s="28"/>
      <c r="F76" s="28"/>
      <c r="G76" s="28"/>
      <c r="H76" s="28"/>
      <c r="I76" s="269">
        <f t="shared" si="2"/>
        <v>113</v>
      </c>
      <c r="J76" s="269"/>
      <c r="K76" s="144" t="str">
        <f>IF(I76&gt;=$L$100,"Over","Under")</f>
        <v>Under</v>
      </c>
      <c r="L76" s="201">
        <f>+I76</f>
        <v>113</v>
      </c>
      <c r="M76" s="202">
        <f>+I77</f>
        <v>73</v>
      </c>
      <c r="N76" s="202">
        <f>+I78</f>
        <v>73</v>
      </c>
      <c r="O76" s="203">
        <f>+(2/3*M76)+(1/3*L76)</f>
        <v>86.333333333333329</v>
      </c>
      <c r="P76" s="202">
        <f>+L76-M76</f>
        <v>40</v>
      </c>
      <c r="Q76" s="296">
        <v>25</v>
      </c>
    </row>
    <row r="77" spans="1:23">
      <c r="A77" s="267"/>
      <c r="B77" s="132" t="s">
        <v>1</v>
      </c>
      <c r="C77" s="174">
        <v>73</v>
      </c>
      <c r="D77" s="26"/>
      <c r="E77" s="26"/>
      <c r="F77" s="26"/>
      <c r="G77" s="26"/>
      <c r="H77" s="26"/>
      <c r="I77" s="284">
        <f t="shared" si="2"/>
        <v>73</v>
      </c>
      <c r="J77" s="284"/>
      <c r="K77" s="92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175">
        <v>73</v>
      </c>
      <c r="D78" s="27"/>
      <c r="E78" s="27"/>
      <c r="F78" s="27"/>
      <c r="G78" s="27"/>
      <c r="H78" s="27"/>
      <c r="I78" s="285">
        <f t="shared" si="2"/>
        <v>73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173">
        <v>137</v>
      </c>
      <c r="D79" s="28"/>
      <c r="E79" s="28"/>
      <c r="F79" s="28"/>
      <c r="G79" s="28"/>
      <c r="H79" s="28"/>
      <c r="I79" s="269">
        <f t="shared" si="2"/>
        <v>137</v>
      </c>
      <c r="J79" s="269"/>
      <c r="K79" s="144" t="str">
        <f>IF(I79&gt;=$L$100,"Over","Under")</f>
        <v>Under</v>
      </c>
      <c r="L79" s="209">
        <f>+I79</f>
        <v>137</v>
      </c>
      <c r="M79" s="210">
        <f>+I80</f>
        <v>76</v>
      </c>
      <c r="N79" s="210">
        <f>+I81</f>
        <v>72</v>
      </c>
      <c r="O79" s="211">
        <f>+(2/3*M79)+(1/3*L79)</f>
        <v>96.333333333333329</v>
      </c>
      <c r="P79" s="210">
        <f>+L79-M79</f>
        <v>61</v>
      </c>
      <c r="Q79" s="296">
        <v>26</v>
      </c>
    </row>
    <row r="80" spans="1:23">
      <c r="A80" s="267"/>
      <c r="B80" s="132" t="s">
        <v>1</v>
      </c>
      <c r="C80" s="174">
        <v>76</v>
      </c>
      <c r="D80" s="26"/>
      <c r="E80" s="26"/>
      <c r="F80" s="26"/>
      <c r="G80" s="26"/>
      <c r="H80" s="26"/>
      <c r="I80" s="284">
        <f t="shared" si="2"/>
        <v>76</v>
      </c>
      <c r="J80" s="284"/>
      <c r="K80" s="92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175">
        <v>72</v>
      </c>
      <c r="D81" s="27"/>
      <c r="E81" s="27"/>
      <c r="F81" s="27"/>
      <c r="G81" s="27"/>
      <c r="H81" s="27"/>
      <c r="I81" s="285">
        <f t="shared" si="2"/>
        <v>72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173">
        <v>138</v>
      </c>
      <c r="D82" s="28"/>
      <c r="E82" s="28"/>
      <c r="F82" s="28"/>
      <c r="G82" s="28"/>
      <c r="H82" s="28"/>
      <c r="I82" s="269">
        <f t="shared" si="2"/>
        <v>138</v>
      </c>
      <c r="J82" s="269"/>
      <c r="K82" s="144" t="str">
        <f>IF(I82&gt;=$L$100,"Over","Under")</f>
        <v>Under</v>
      </c>
      <c r="L82" s="201">
        <f>+I82</f>
        <v>138</v>
      </c>
      <c r="M82" s="202">
        <f>+I83</f>
        <v>73</v>
      </c>
      <c r="N82" s="202">
        <f>+I84</f>
        <v>78</v>
      </c>
      <c r="O82" s="203">
        <f>+(2/3*M82)+(1/3*L82)</f>
        <v>94.666666666666657</v>
      </c>
      <c r="P82" s="202">
        <f>+L82-M82</f>
        <v>65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33"/>
    </row>
    <row r="83" spans="1:23">
      <c r="A83" s="267"/>
      <c r="B83" s="132" t="s">
        <v>1</v>
      </c>
      <c r="C83" s="174">
        <v>73</v>
      </c>
      <c r="D83" s="26"/>
      <c r="E83" s="26"/>
      <c r="F83" s="26"/>
      <c r="G83" s="26"/>
      <c r="H83" s="26"/>
      <c r="I83" s="284">
        <f t="shared" si="2"/>
        <v>73</v>
      </c>
      <c r="J83" s="284"/>
      <c r="K83" s="92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175">
        <v>78</v>
      </c>
      <c r="D84" s="27"/>
      <c r="E84" s="27"/>
      <c r="F84" s="27"/>
      <c r="G84" s="27"/>
      <c r="H84" s="27"/>
      <c r="I84" s="285">
        <f t="shared" si="2"/>
        <v>78</v>
      </c>
      <c r="J84" s="285"/>
      <c r="K84" s="145" t="str">
        <f>IF(I84&gt;=$N$100,"Over","Under")</f>
        <v>Over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173">
        <v>131</v>
      </c>
      <c r="D85" s="28"/>
      <c r="E85" s="28"/>
      <c r="F85" s="28"/>
      <c r="G85" s="28"/>
      <c r="H85" s="28"/>
      <c r="I85" s="269">
        <f t="shared" si="2"/>
        <v>131</v>
      </c>
      <c r="J85" s="269"/>
      <c r="K85" s="144" t="str">
        <f>IF(I85&gt;=$L$100,"Over","Under")</f>
        <v>Under</v>
      </c>
      <c r="L85" s="201">
        <f>+I85</f>
        <v>131</v>
      </c>
      <c r="M85" s="202">
        <f>+I86</f>
        <v>73</v>
      </c>
      <c r="N85" s="202">
        <f>+I87</f>
        <v>69</v>
      </c>
      <c r="O85" s="203">
        <f>+(2/3*M85)+(1/3*L85)</f>
        <v>92.333333333333329</v>
      </c>
      <c r="P85" s="202">
        <f>+L85-M85</f>
        <v>58</v>
      </c>
      <c r="Q85" s="296">
        <v>28</v>
      </c>
      <c r="R85" s="130">
        <f>MAX(L4:L94)</f>
        <v>143</v>
      </c>
      <c r="S85" s="65">
        <f>MAX(M4:M94)</f>
        <v>81</v>
      </c>
      <c r="T85" s="65">
        <f>MAX(N4:N94)</f>
        <v>81</v>
      </c>
      <c r="U85" s="65">
        <f>MAX(O4:O94)</f>
        <v>101</v>
      </c>
      <c r="V85" s="65">
        <f>MAX(P4:P94)</f>
        <v>65</v>
      </c>
      <c r="W85" s="91"/>
    </row>
    <row r="86" spans="1:23">
      <c r="A86" s="267"/>
      <c r="B86" s="132" t="s">
        <v>1</v>
      </c>
      <c r="C86" s="174">
        <v>73</v>
      </c>
      <c r="D86" s="26"/>
      <c r="E86" s="26"/>
      <c r="F86" s="26"/>
      <c r="G86" s="26"/>
      <c r="H86" s="26"/>
      <c r="I86" s="284">
        <f t="shared" si="2"/>
        <v>73</v>
      </c>
      <c r="J86" s="284"/>
      <c r="K86" s="92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175">
        <v>69</v>
      </c>
      <c r="D87" s="27"/>
      <c r="E87" s="27"/>
      <c r="F87" s="27"/>
      <c r="G87" s="27"/>
      <c r="H87" s="27"/>
      <c r="I87" s="285">
        <f t="shared" si="2"/>
        <v>69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/>
      <c r="B88" s="137"/>
      <c r="C88" s="173"/>
      <c r="D88" s="28"/>
      <c r="E88" s="28"/>
      <c r="F88" s="28"/>
      <c r="G88" s="28"/>
      <c r="H88" s="28"/>
      <c r="I88" s="269"/>
      <c r="J88" s="269"/>
      <c r="K88" s="197"/>
      <c r="L88" s="209"/>
      <c r="M88" s="210"/>
      <c r="N88" s="210"/>
      <c r="O88" s="211"/>
      <c r="P88" s="210"/>
      <c r="Q88" s="296">
        <v>29</v>
      </c>
      <c r="R88" s="130">
        <f>MIN(L4:L94)</f>
        <v>111</v>
      </c>
      <c r="S88" s="65">
        <f>MIN(M4:M94)</f>
        <v>68</v>
      </c>
      <c r="T88" s="65">
        <f>MIN(N4:N94)</f>
        <v>67</v>
      </c>
      <c r="U88" s="65">
        <f>MIN(O4:O94)</f>
        <v>83.666666666666657</v>
      </c>
      <c r="V88" s="65">
        <f>MIN(P4:P94)</f>
        <v>40</v>
      </c>
      <c r="W88" s="91"/>
    </row>
    <row r="89" spans="1:23">
      <c r="A89" s="267"/>
      <c r="B89" s="132"/>
      <c r="C89" s="174"/>
      <c r="D89" s="26"/>
      <c r="E89" s="26"/>
      <c r="F89" s="26"/>
      <c r="G89" s="26"/>
      <c r="H89" s="26"/>
      <c r="I89" s="284"/>
      <c r="J89" s="284"/>
      <c r="K89" s="196"/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/>
      <c r="C90" s="175"/>
      <c r="D90" s="27"/>
      <c r="E90" s="27"/>
      <c r="F90" s="27"/>
      <c r="G90" s="27"/>
      <c r="H90" s="27"/>
      <c r="I90" s="285"/>
      <c r="J90" s="285"/>
      <c r="K90" s="145"/>
      <c r="L90" s="148"/>
      <c r="M90" s="149"/>
      <c r="N90" s="149"/>
      <c r="O90" s="149"/>
      <c r="P90" s="149"/>
      <c r="Q90" s="298"/>
      <c r="R90" s="270" t="s">
        <v>26</v>
      </c>
      <c r="S90" s="271"/>
      <c r="T90" s="271"/>
      <c r="U90" s="70" t="s">
        <v>35</v>
      </c>
      <c r="V90" s="68" t="s">
        <v>41</v>
      </c>
    </row>
    <row r="91" spans="1:23">
      <c r="A91" s="266"/>
      <c r="B91" s="137"/>
      <c r="C91" s="28"/>
      <c r="D91" s="28"/>
      <c r="E91" s="28"/>
      <c r="F91" s="28"/>
      <c r="G91" s="28"/>
      <c r="H91" s="28"/>
      <c r="I91" s="269"/>
      <c r="J91" s="269"/>
      <c r="K91" s="144"/>
      <c r="L91" s="209"/>
      <c r="M91" s="210"/>
      <c r="N91" s="210"/>
      <c r="O91" s="211"/>
      <c r="P91" s="210"/>
      <c r="Q91" s="296"/>
      <c r="R91" s="140"/>
      <c r="S91" s="47" t="s">
        <v>25</v>
      </c>
      <c r="T91" s="47" t="s">
        <v>24</v>
      </c>
      <c r="U91" s="9" t="s">
        <v>36</v>
      </c>
      <c r="V91" s="68" t="s">
        <v>42</v>
      </c>
    </row>
    <row r="92" spans="1:23">
      <c r="A92" s="267"/>
      <c r="B92" s="132"/>
      <c r="C92" s="26"/>
      <c r="D92" s="26"/>
      <c r="E92" s="26"/>
      <c r="F92" s="26"/>
      <c r="G92" s="26"/>
      <c r="H92" s="26"/>
      <c r="I92" s="284"/>
      <c r="J92" s="284"/>
      <c r="K92" s="92"/>
      <c r="L92" s="146"/>
      <c r="M92" s="147"/>
      <c r="N92" s="147"/>
      <c r="O92" s="147"/>
      <c r="P92" s="147"/>
      <c r="Q92" s="297"/>
      <c r="R92" s="141">
        <f>+L3</f>
        <v>132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/>
      <c r="C93" s="27"/>
      <c r="D93" s="27"/>
      <c r="E93" s="27"/>
      <c r="F93" s="27"/>
      <c r="G93" s="27"/>
      <c r="H93" s="27"/>
      <c r="I93" s="285"/>
      <c r="J93" s="285"/>
      <c r="K93" s="145"/>
      <c r="L93" s="148"/>
      <c r="M93" s="149"/>
      <c r="N93" s="149"/>
      <c r="O93" s="149"/>
      <c r="P93" s="149"/>
      <c r="Q93" s="298"/>
      <c r="R93" s="142">
        <f>+M3</f>
        <v>74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/>
      <c r="B94" s="137"/>
      <c r="C94" s="28"/>
      <c r="D94" s="28"/>
      <c r="E94" s="28"/>
      <c r="F94" s="28"/>
      <c r="G94" s="28"/>
      <c r="H94" s="28"/>
      <c r="I94" s="269"/>
      <c r="J94" s="269"/>
      <c r="K94" s="144"/>
      <c r="L94" s="201"/>
      <c r="M94" s="202"/>
      <c r="N94" s="202"/>
      <c r="O94" s="203"/>
      <c r="P94" s="202"/>
      <c r="Q94" s="296"/>
      <c r="R94" s="279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/>
      <c r="C95" s="26"/>
      <c r="D95" s="26"/>
      <c r="E95" s="26"/>
      <c r="F95" s="26"/>
      <c r="G95" s="26"/>
      <c r="H95" s="26"/>
      <c r="I95" s="284"/>
      <c r="J95" s="284"/>
      <c r="K95" s="92"/>
      <c r="L95" s="146"/>
      <c r="M95" s="147"/>
      <c r="N95" s="147"/>
      <c r="O95" s="147"/>
      <c r="P95" s="147"/>
      <c r="Q95" s="297"/>
      <c r="R95" s="160">
        <f>+N3</f>
        <v>71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/>
      <c r="C96" s="27"/>
      <c r="D96" s="27"/>
      <c r="E96" s="27"/>
      <c r="F96" s="27"/>
      <c r="G96" s="27"/>
      <c r="H96" s="27"/>
      <c r="I96" s="285"/>
      <c r="J96" s="285"/>
      <c r="K96" s="145"/>
      <c r="L96" s="148"/>
      <c r="M96" s="149"/>
      <c r="N96" s="149"/>
      <c r="O96" s="149"/>
      <c r="P96" s="149"/>
      <c r="Q96" s="298"/>
      <c r="R96" s="33"/>
      <c r="S96" s="33"/>
      <c r="T96" s="33"/>
    </row>
    <row r="97" spans="1:23">
      <c r="L97" s="230">
        <f>INT(AVERAGE(L4:L94))</f>
        <v>130</v>
      </c>
      <c r="M97" s="220">
        <f>INT(AVERAGE(M4:M94))</f>
        <v>73</v>
      </c>
      <c r="N97" s="221">
        <f>INT(AVERAGE(N4:N94))</f>
        <v>71</v>
      </c>
      <c r="O97" s="231">
        <f>INT(AVERAGE(O4:O94))</f>
        <v>92</v>
      </c>
      <c r="P97" s="222">
        <f>INT(AVERAGE(P4:P94))</f>
        <v>56</v>
      </c>
      <c r="Q97" s="169" t="str">
        <f>+A2</f>
        <v xml:space="preserve">Feb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21">
        <f>+L97</f>
        <v>130</v>
      </c>
      <c r="S98" s="84"/>
      <c r="T98" s="66">
        <f>+M97</f>
        <v>73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64</v>
      </c>
      <c r="R99" s="21">
        <f>INT(L97)</f>
        <v>130</v>
      </c>
      <c r="S99" s="69" t="s">
        <v>32</v>
      </c>
      <c r="T99" s="66">
        <f>INT(M97)</f>
        <v>73</v>
      </c>
      <c r="V99" s="256" t="str">
        <f>IF(T99&gt;T93,V92,"")</f>
        <v/>
      </c>
      <c r="W99" s="257"/>
    </row>
    <row r="100" spans="1:23" ht="15">
      <c r="A100" s="242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130 / 73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Feb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116"/>
      <c r="T108" s="116"/>
      <c r="U108" s="116"/>
      <c r="V108" s="116"/>
      <c r="W108" s="116"/>
    </row>
    <row r="109" spans="1:23">
      <c r="Q109" s="33"/>
    </row>
    <row r="110" spans="1:23">
      <c r="Q110" s="33"/>
      <c r="S110" s="116"/>
      <c r="T110" s="116"/>
      <c r="U110" s="116"/>
      <c r="V110" s="116"/>
      <c r="W110" s="116"/>
    </row>
  </sheetData>
  <mergeCells count="188"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R97:T97"/>
    <mergeCell ref="A91:A93"/>
    <mergeCell ref="I91:J91"/>
    <mergeCell ref="I92:J92"/>
    <mergeCell ref="I93:J93"/>
    <mergeCell ref="A94:A96"/>
    <mergeCell ref="I94:J94"/>
    <mergeCell ref="I95:J95"/>
    <mergeCell ref="I96:J96"/>
    <mergeCell ref="Q91:Q93"/>
    <mergeCell ref="Q94:Q96"/>
    <mergeCell ref="I77:J77"/>
    <mergeCell ref="I78:J78"/>
    <mergeCell ref="A79:A81"/>
    <mergeCell ref="I79:J79"/>
    <mergeCell ref="I80:J80"/>
    <mergeCell ref="I81:J81"/>
    <mergeCell ref="L98:P98"/>
    <mergeCell ref="A98:F98"/>
    <mergeCell ref="A76:A78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R81:V81"/>
    <mergeCell ref="R83:V83"/>
    <mergeCell ref="R86:V86"/>
    <mergeCell ref="R90:T90"/>
    <mergeCell ref="R94:T94"/>
    <mergeCell ref="A82:A84"/>
    <mergeCell ref="I82:J82"/>
    <mergeCell ref="I83:J83"/>
    <mergeCell ref="I84:J84"/>
    <mergeCell ref="A85:A87"/>
    <mergeCell ref="I85:J85"/>
    <mergeCell ref="I86:J86"/>
    <mergeCell ref="I87:J87"/>
    <mergeCell ref="Q79:Q81"/>
    <mergeCell ref="Q82:Q84"/>
    <mergeCell ref="Q85:Q87"/>
    <mergeCell ref="Q88:Q90"/>
    <mergeCell ref="I56:J56"/>
    <mergeCell ref="I57:J57"/>
    <mergeCell ref="A52:A54"/>
    <mergeCell ref="I52:J52"/>
    <mergeCell ref="I53:J53"/>
    <mergeCell ref="I54:J54"/>
    <mergeCell ref="A67:A69"/>
    <mergeCell ref="I67:J67"/>
    <mergeCell ref="L1:P1"/>
    <mergeCell ref="A55:A57"/>
    <mergeCell ref="I26:J26"/>
    <mergeCell ref="I27:J27"/>
    <mergeCell ref="A40:A42"/>
    <mergeCell ref="I40:J40"/>
    <mergeCell ref="I41:J41"/>
    <mergeCell ref="I42:J42"/>
    <mergeCell ref="A43:A45"/>
    <mergeCell ref="I43:J43"/>
    <mergeCell ref="I44:J44"/>
    <mergeCell ref="I45:J45"/>
    <mergeCell ref="A37:A39"/>
    <mergeCell ref="I37:J37"/>
    <mergeCell ref="I38:J38"/>
    <mergeCell ref="I39:J39"/>
    <mergeCell ref="I18:J18"/>
    <mergeCell ref="I19:J19"/>
    <mergeCell ref="I20:J20"/>
    <mergeCell ref="I21:J21"/>
    <mergeCell ref="A34:A36"/>
    <mergeCell ref="A4:A6"/>
    <mergeCell ref="I4:J4"/>
    <mergeCell ref="I5:J5"/>
    <mergeCell ref="I6:J6"/>
    <mergeCell ref="A7:A9"/>
    <mergeCell ref="I7:J7"/>
    <mergeCell ref="I8:J8"/>
    <mergeCell ref="I9:J9"/>
    <mergeCell ref="A19:A21"/>
    <mergeCell ref="A28:A30"/>
    <mergeCell ref="I28:J28"/>
    <mergeCell ref="I29:J29"/>
    <mergeCell ref="I30:J30"/>
    <mergeCell ref="A31:A33"/>
    <mergeCell ref="I31:J31"/>
    <mergeCell ref="I32:J32"/>
    <mergeCell ref="I33:J33"/>
    <mergeCell ref="A25:A27"/>
    <mergeCell ref="I25:J25"/>
    <mergeCell ref="A1:K1"/>
    <mergeCell ref="A2:A3"/>
    <mergeCell ref="B2:B3"/>
    <mergeCell ref="A10:A12"/>
    <mergeCell ref="I10:J10"/>
    <mergeCell ref="I11:J11"/>
    <mergeCell ref="I12:J12"/>
    <mergeCell ref="A13:A15"/>
    <mergeCell ref="I13:J13"/>
    <mergeCell ref="I14:J14"/>
    <mergeCell ref="I15:J15"/>
    <mergeCell ref="A104:F104"/>
    <mergeCell ref="C2:K2"/>
    <mergeCell ref="C3:E3"/>
    <mergeCell ref="F3:H3"/>
    <mergeCell ref="I3:K3"/>
    <mergeCell ref="I34:J34"/>
    <mergeCell ref="I35:J35"/>
    <mergeCell ref="I36:J36"/>
    <mergeCell ref="I22:J22"/>
    <mergeCell ref="I23:J23"/>
    <mergeCell ref="I24:J24"/>
    <mergeCell ref="I76:J76"/>
    <mergeCell ref="I61:J61"/>
    <mergeCell ref="I62:J62"/>
    <mergeCell ref="I63:J63"/>
    <mergeCell ref="I68:J68"/>
    <mergeCell ref="A88:A90"/>
    <mergeCell ref="I88:J88"/>
    <mergeCell ref="I89:J89"/>
    <mergeCell ref="I90:J90"/>
    <mergeCell ref="A22:A24"/>
    <mergeCell ref="A16:A18"/>
    <mergeCell ref="I16:J16"/>
    <mergeCell ref="I17:J17"/>
    <mergeCell ref="AD38:AE38"/>
    <mergeCell ref="AD39:AE39"/>
    <mergeCell ref="AD40:AE40"/>
    <mergeCell ref="AD41:AE41"/>
    <mergeCell ref="AD42:AE42"/>
    <mergeCell ref="AD43:AE43"/>
    <mergeCell ref="AD44:AE44"/>
    <mergeCell ref="A102:F102"/>
    <mergeCell ref="I66:J66"/>
    <mergeCell ref="I69:J69"/>
    <mergeCell ref="A61:A63"/>
    <mergeCell ref="A58:A60"/>
    <mergeCell ref="I58:J58"/>
    <mergeCell ref="I59:J59"/>
    <mergeCell ref="I60:J60"/>
    <mergeCell ref="A46:A48"/>
    <mergeCell ref="I46:J46"/>
    <mergeCell ref="I47:J47"/>
    <mergeCell ref="I48:J48"/>
    <mergeCell ref="A49:A51"/>
    <mergeCell ref="I49:J49"/>
    <mergeCell ref="I50:J50"/>
    <mergeCell ref="I51:J51"/>
    <mergeCell ref="I55:J55"/>
  </mergeCells>
  <hyperlinks>
    <hyperlink ref="A102" r:id="rId1"/>
  </hyperlinks>
  <pageMargins left="0.7" right="0.7" top="0.75" bottom="0.75" header="0.3" footer="0.3"/>
  <pageSetup paperSize="9" scale="9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1"/>
  <sheetViews>
    <sheetView workbookViewId="0">
      <selection activeCell="L4" sqref="L4:P4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16384" width="8.85546875" style="4"/>
  </cols>
  <sheetData>
    <row r="1" spans="1:61" ht="28.9" customHeight="1" thickBot="1">
      <c r="A1" s="309" t="str">
        <f>+Januar!$A$1</f>
        <v>Blodtryksmålinger på venstre overarm med MyCheck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3" t="str">
        <f>+Januar!L1</f>
        <v>Aktuelle værdier for denne måned</v>
      </c>
      <c r="M1" s="313"/>
      <c r="N1" s="313"/>
      <c r="O1" s="313"/>
      <c r="P1" s="313"/>
      <c r="Q1" s="228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65</v>
      </c>
      <c r="B2" s="294">
        <f>+Januar!B2</f>
        <v>2019</v>
      </c>
      <c r="C2" s="294" t="str">
        <f>+Q103</f>
        <v xml:space="preserve">Dit blodtryk er i Mar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Mar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+Februar!L97</f>
        <v>130</v>
      </c>
      <c r="M3" s="81">
        <f>+Februar!M97</f>
        <v>73</v>
      </c>
      <c r="N3" s="81">
        <f>+Februar!N97</f>
        <v>71</v>
      </c>
      <c r="O3" s="80">
        <f>+(2/3*M3)+(1/3*L3)</f>
        <v>92</v>
      </c>
      <c r="P3" s="80">
        <f>+L3-M3</f>
        <v>57</v>
      </c>
      <c r="Q3" s="226" t="str">
        <f>CONCATENATE(Q98,Q99,B2)</f>
        <v>Avg Feb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80">
        <v>1</v>
      </c>
      <c r="B4" s="161" t="s">
        <v>0</v>
      </c>
      <c r="C4" s="217">
        <v>122</v>
      </c>
      <c r="D4" s="162"/>
      <c r="E4" s="162"/>
      <c r="F4" s="162"/>
      <c r="G4" s="162"/>
      <c r="H4" s="162"/>
      <c r="I4" s="281">
        <f t="shared" ref="I4:I67" si="0">INT(AVERAGE(C4:H4))</f>
        <v>122</v>
      </c>
      <c r="J4" s="281"/>
      <c r="K4" s="163" t="str">
        <f>IF(I4&gt;=$L$100,"Over","Under")</f>
        <v>Under</v>
      </c>
      <c r="L4" s="10">
        <f>+I4</f>
        <v>122</v>
      </c>
      <c r="M4" s="11">
        <f>+I5</f>
        <v>70</v>
      </c>
      <c r="N4" s="12">
        <f>+I6</f>
        <v>71</v>
      </c>
      <c r="O4" s="134">
        <f>+(2/3*M4)+(1/3*L4)</f>
        <v>87.333333333333329</v>
      </c>
      <c r="P4" s="135">
        <f>+L4-M4</f>
        <v>52</v>
      </c>
      <c r="Q4" s="296">
        <v>1</v>
      </c>
      <c r="R4" s="62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18">
        <v>70</v>
      </c>
      <c r="D5" s="29"/>
      <c r="E5" s="29"/>
      <c r="F5" s="29"/>
      <c r="G5" s="29"/>
      <c r="H5" s="29"/>
      <c r="I5" s="282">
        <f t="shared" si="0"/>
        <v>70</v>
      </c>
      <c r="J5" s="282"/>
      <c r="K5" s="92" t="str">
        <f>IF(I5&gt;=$M$100,"Over","Under")</f>
        <v>Under</v>
      </c>
      <c r="L5" s="146"/>
      <c r="M5" s="147"/>
      <c r="N5" s="147"/>
      <c r="O5" s="147"/>
      <c r="P5" s="147"/>
      <c r="Q5" s="297"/>
      <c r="R5" s="63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219">
        <v>71</v>
      </c>
      <c r="D6" s="30"/>
      <c r="E6" s="30"/>
      <c r="F6" s="30"/>
      <c r="G6" s="30"/>
      <c r="H6" s="30"/>
      <c r="I6" s="283">
        <f t="shared" si="0"/>
        <v>71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64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38"/>
      <c r="B7" s="137" t="s">
        <v>0</v>
      </c>
      <c r="C7" s="173">
        <v>112</v>
      </c>
      <c r="D7" s="28"/>
      <c r="E7" s="28"/>
      <c r="F7" s="28"/>
      <c r="G7" s="28"/>
      <c r="H7" s="28"/>
      <c r="I7" s="269">
        <f t="shared" si="0"/>
        <v>112</v>
      </c>
      <c r="J7" s="269"/>
      <c r="K7" s="144" t="str">
        <f>IF(I7&gt;=$L$100,"Over","Under")</f>
        <v>Under</v>
      </c>
      <c r="L7" s="201">
        <f>+I7</f>
        <v>112</v>
      </c>
      <c r="M7" s="202">
        <f>+I8</f>
        <v>68</v>
      </c>
      <c r="N7" s="202">
        <f>+I9</f>
        <v>74</v>
      </c>
      <c r="O7" s="203">
        <f>+(2/3*M7)+(1/3*L7)</f>
        <v>82.666666666666657</v>
      </c>
      <c r="P7" s="202">
        <f>+L7-M7</f>
        <v>44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311">
        <v>2</v>
      </c>
      <c r="B8" s="132" t="s">
        <v>1</v>
      </c>
      <c r="C8" s="174">
        <v>68</v>
      </c>
      <c r="D8" s="26"/>
      <c r="E8" s="26"/>
      <c r="F8" s="26"/>
      <c r="G8" s="26"/>
      <c r="H8" s="26"/>
      <c r="I8" s="284">
        <f t="shared" si="0"/>
        <v>68</v>
      </c>
      <c r="J8" s="284"/>
      <c r="K8" s="92" t="str">
        <f>IF(I8&gt;=$M$100,"Over","Under")</f>
        <v>Under</v>
      </c>
      <c r="L8" s="234"/>
      <c r="M8" s="235"/>
      <c r="N8" s="235"/>
      <c r="O8" s="235"/>
      <c r="P8" s="235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312"/>
      <c r="B9" s="138" t="s">
        <v>2</v>
      </c>
      <c r="C9" s="175">
        <v>74</v>
      </c>
      <c r="D9" s="27"/>
      <c r="E9" s="27"/>
      <c r="F9" s="27"/>
      <c r="G9" s="27"/>
      <c r="H9" s="27"/>
      <c r="I9" s="285">
        <f t="shared" si="0"/>
        <v>74</v>
      </c>
      <c r="J9" s="285"/>
      <c r="K9" s="145" t="str">
        <f>IF(I9&gt;=$N$100,"Over","Under")</f>
        <v>Under</v>
      </c>
      <c r="L9" s="236"/>
      <c r="M9" s="237"/>
      <c r="N9" s="237"/>
      <c r="O9" s="237"/>
      <c r="P9" s="237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173">
        <v>123</v>
      </c>
      <c r="D10" s="28"/>
      <c r="E10" s="28"/>
      <c r="F10" s="28"/>
      <c r="G10" s="28"/>
      <c r="H10" s="28"/>
      <c r="I10" s="269">
        <f t="shared" si="0"/>
        <v>123</v>
      </c>
      <c r="J10" s="269"/>
      <c r="K10" s="144" t="str">
        <f>IF(I10&gt;=$L$100,"Over","Under")</f>
        <v>Under</v>
      </c>
      <c r="L10" s="201">
        <f>+I10</f>
        <v>123</v>
      </c>
      <c r="M10" s="202">
        <f>+I11</f>
        <v>74</v>
      </c>
      <c r="N10" s="202">
        <f>+I12</f>
        <v>71</v>
      </c>
      <c r="O10" s="203">
        <f>+(2/3*M10)+(1/3*L10)</f>
        <v>90.333333333333329</v>
      </c>
      <c r="P10" s="202">
        <f>+L10-M10</f>
        <v>49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174">
        <v>74</v>
      </c>
      <c r="D11" s="26"/>
      <c r="E11" s="26"/>
      <c r="F11" s="26"/>
      <c r="G11" s="26"/>
      <c r="H11" s="26"/>
      <c r="I11" s="284">
        <f t="shared" si="0"/>
        <v>74</v>
      </c>
      <c r="J11" s="284"/>
      <c r="K11" s="92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175">
        <v>71</v>
      </c>
      <c r="D12" s="27"/>
      <c r="E12" s="27"/>
      <c r="F12" s="27"/>
      <c r="G12" s="27"/>
      <c r="H12" s="27"/>
      <c r="I12" s="285">
        <f t="shared" si="0"/>
        <v>71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173">
        <v>138</v>
      </c>
      <c r="D13" s="28"/>
      <c r="E13" s="28"/>
      <c r="F13" s="28"/>
      <c r="G13" s="28"/>
      <c r="H13" s="28"/>
      <c r="I13" s="269">
        <f t="shared" si="0"/>
        <v>138</v>
      </c>
      <c r="J13" s="269"/>
      <c r="K13" s="144" t="str">
        <f>IF(I13&gt;=$L$100,"Over","Under")</f>
        <v>Under</v>
      </c>
      <c r="L13" s="201">
        <f>+I13</f>
        <v>138</v>
      </c>
      <c r="M13" s="202">
        <f>+I14</f>
        <v>72</v>
      </c>
      <c r="N13" s="202">
        <f>+I15</f>
        <v>76</v>
      </c>
      <c r="O13" s="203">
        <f>+(2/3*M13)+(1/3*L13)</f>
        <v>94</v>
      </c>
      <c r="P13" s="202">
        <f>+L13-M13</f>
        <v>66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174">
        <v>72</v>
      </c>
      <c r="D14" s="26"/>
      <c r="E14" s="26"/>
      <c r="F14" s="26"/>
      <c r="G14" s="26"/>
      <c r="H14" s="26"/>
      <c r="I14" s="284">
        <f t="shared" si="0"/>
        <v>72</v>
      </c>
      <c r="J14" s="284"/>
      <c r="K14" s="92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175">
        <v>76</v>
      </c>
      <c r="D15" s="27"/>
      <c r="E15" s="27"/>
      <c r="F15" s="27"/>
      <c r="G15" s="27"/>
      <c r="H15" s="27"/>
      <c r="I15" s="285">
        <f t="shared" si="0"/>
        <v>76</v>
      </c>
      <c r="J15" s="285"/>
      <c r="K15" s="145" t="str">
        <f>IF(I15&gt;=$N$100,"Over","Under")</f>
        <v>Over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173">
        <v>154</v>
      </c>
      <c r="D16" s="28"/>
      <c r="E16" s="28"/>
      <c r="F16" s="28"/>
      <c r="G16" s="28"/>
      <c r="H16" s="28"/>
      <c r="I16" s="269">
        <f t="shared" si="0"/>
        <v>154</v>
      </c>
      <c r="J16" s="269"/>
      <c r="K16" s="144" t="str">
        <f>IF(I16&gt;=$L$100,"Over","Under")</f>
        <v>Over</v>
      </c>
      <c r="L16" s="201">
        <f>+I16</f>
        <v>154</v>
      </c>
      <c r="M16" s="202">
        <f>+I17</f>
        <v>91</v>
      </c>
      <c r="N16" s="202">
        <f>+I18</f>
        <v>65</v>
      </c>
      <c r="O16" s="203">
        <f>+(2/3*M16)+(1/3*L16)</f>
        <v>112</v>
      </c>
      <c r="P16" s="202">
        <f>+L16-M16</f>
        <v>63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174">
        <v>91</v>
      </c>
      <c r="D17" s="26"/>
      <c r="E17" s="26"/>
      <c r="F17" s="26"/>
      <c r="G17" s="26"/>
      <c r="H17" s="26"/>
      <c r="I17" s="284">
        <f t="shared" si="0"/>
        <v>91</v>
      </c>
      <c r="J17" s="284"/>
      <c r="K17" s="92" t="str">
        <f>IF(I17&gt;=$M$100,"Over","Under")</f>
        <v>Over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175">
        <v>65</v>
      </c>
      <c r="D18" s="27"/>
      <c r="E18" s="27"/>
      <c r="F18" s="27"/>
      <c r="G18" s="27"/>
      <c r="H18" s="27"/>
      <c r="I18" s="285">
        <f t="shared" si="0"/>
        <v>65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173">
        <v>134</v>
      </c>
      <c r="D19" s="28"/>
      <c r="E19" s="28"/>
      <c r="F19" s="28"/>
      <c r="G19" s="28"/>
      <c r="H19" s="28"/>
      <c r="I19" s="269">
        <f t="shared" si="0"/>
        <v>134</v>
      </c>
      <c r="J19" s="269"/>
      <c r="K19" s="144" t="str">
        <f>IF(I19&gt;=$L$100,"Over","Under")</f>
        <v>Under</v>
      </c>
      <c r="L19" s="201">
        <f>+I19</f>
        <v>134</v>
      </c>
      <c r="M19" s="202">
        <f>+I20</f>
        <v>78</v>
      </c>
      <c r="N19" s="202">
        <f>+I21</f>
        <v>66</v>
      </c>
      <c r="O19" s="203">
        <f>+(2/3*M19)+(1/3*L19)</f>
        <v>96.666666666666657</v>
      </c>
      <c r="P19" s="202">
        <f>+L19-M19</f>
        <v>56</v>
      </c>
      <c r="Q19" s="296">
        <v>6</v>
      </c>
      <c r="T19" s="19"/>
    </row>
    <row r="20" spans="1:47">
      <c r="A20" s="267"/>
      <c r="B20" s="132" t="s">
        <v>1</v>
      </c>
      <c r="C20" s="174">
        <v>78</v>
      </c>
      <c r="D20" s="26"/>
      <c r="E20" s="26"/>
      <c r="F20" s="26"/>
      <c r="G20" s="26"/>
      <c r="H20" s="26"/>
      <c r="I20" s="284">
        <f t="shared" si="0"/>
        <v>78</v>
      </c>
      <c r="J20" s="284"/>
      <c r="K20" s="92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175">
        <v>66</v>
      </c>
      <c r="D21" s="27"/>
      <c r="E21" s="27"/>
      <c r="F21" s="27"/>
      <c r="G21" s="27"/>
      <c r="H21" s="27"/>
      <c r="I21" s="285">
        <f t="shared" si="0"/>
        <v>66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173">
        <v>136</v>
      </c>
      <c r="D22" s="28"/>
      <c r="E22" s="28"/>
      <c r="F22" s="28"/>
      <c r="G22" s="28"/>
      <c r="H22" s="28"/>
      <c r="I22" s="269">
        <f t="shared" si="0"/>
        <v>136</v>
      </c>
      <c r="J22" s="269"/>
      <c r="K22" s="144" t="str">
        <f>IF(I22&gt;=$L$100,"Over","Under")</f>
        <v>Under</v>
      </c>
      <c r="L22" s="201">
        <f>+I22</f>
        <v>136</v>
      </c>
      <c r="M22" s="202">
        <f>+I23</f>
        <v>73</v>
      </c>
      <c r="N22" s="202">
        <f>+I24</f>
        <v>72</v>
      </c>
      <c r="O22" s="203">
        <f>+(2/3*M22)+(1/3*L22)</f>
        <v>94</v>
      </c>
      <c r="P22" s="202">
        <f>+L22-M22</f>
        <v>63</v>
      </c>
      <c r="Q22" s="296">
        <v>7</v>
      </c>
    </row>
    <row r="23" spans="1:47">
      <c r="A23" s="267"/>
      <c r="B23" s="132" t="s">
        <v>1</v>
      </c>
      <c r="C23" s="174">
        <v>73</v>
      </c>
      <c r="D23" s="26"/>
      <c r="E23" s="26"/>
      <c r="F23" s="26"/>
      <c r="G23" s="26"/>
      <c r="H23" s="26"/>
      <c r="I23" s="284">
        <f t="shared" si="0"/>
        <v>73</v>
      </c>
      <c r="J23" s="284"/>
      <c r="K23" s="92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175">
        <v>72</v>
      </c>
      <c r="D24" s="27"/>
      <c r="E24" s="27"/>
      <c r="F24" s="27"/>
      <c r="G24" s="27"/>
      <c r="H24" s="27"/>
      <c r="I24" s="285">
        <f t="shared" si="0"/>
        <v>72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173">
        <v>131</v>
      </c>
      <c r="D25" s="28"/>
      <c r="E25" s="28"/>
      <c r="F25" s="28"/>
      <c r="G25" s="28"/>
      <c r="H25" s="28"/>
      <c r="I25" s="269">
        <f t="shared" si="0"/>
        <v>131</v>
      </c>
      <c r="J25" s="269"/>
      <c r="K25" s="144" t="str">
        <f>IF(I25&gt;=$L$100,"Over","Under")</f>
        <v>Under</v>
      </c>
      <c r="L25" s="201">
        <f>+I25</f>
        <v>131</v>
      </c>
      <c r="M25" s="202">
        <f>+I26</f>
        <v>73</v>
      </c>
      <c r="N25" s="202">
        <f>+I27</f>
        <v>69</v>
      </c>
      <c r="O25" s="203">
        <f>+(2/3*M25)+(1/3*L25)</f>
        <v>92.333333333333329</v>
      </c>
      <c r="P25" s="202">
        <f>+L25-M25</f>
        <v>58</v>
      </c>
      <c r="Q25" s="296">
        <v>8</v>
      </c>
    </row>
    <row r="26" spans="1:47">
      <c r="A26" s="267"/>
      <c r="B26" s="132" t="s">
        <v>1</v>
      </c>
      <c r="C26" s="174">
        <v>73</v>
      </c>
      <c r="D26" s="26"/>
      <c r="E26" s="26"/>
      <c r="F26" s="26"/>
      <c r="G26" s="26"/>
      <c r="H26" s="26"/>
      <c r="I26" s="284">
        <f t="shared" si="0"/>
        <v>73</v>
      </c>
      <c r="J26" s="284"/>
      <c r="K26" s="92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175">
        <v>69</v>
      </c>
      <c r="D27" s="27"/>
      <c r="E27" s="27"/>
      <c r="F27" s="27"/>
      <c r="G27" s="27"/>
      <c r="H27" s="27"/>
      <c r="I27" s="285">
        <f t="shared" si="0"/>
        <v>69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173">
        <v>122</v>
      </c>
      <c r="D28" s="28"/>
      <c r="E28" s="28"/>
      <c r="F28" s="28"/>
      <c r="G28" s="28"/>
      <c r="H28" s="28"/>
      <c r="I28" s="269">
        <f t="shared" si="0"/>
        <v>122</v>
      </c>
      <c r="J28" s="269"/>
      <c r="K28" s="144" t="str">
        <f>IF(I28&gt;=$L$100,"Over","Under")</f>
        <v>Under</v>
      </c>
      <c r="L28" s="201">
        <f>+I28</f>
        <v>122</v>
      </c>
      <c r="M28" s="202">
        <f>+I29</f>
        <v>75</v>
      </c>
      <c r="N28" s="202">
        <f>+I30</f>
        <v>80</v>
      </c>
      <c r="O28" s="203">
        <f>+(2/3*M28)+(1/3*L28)</f>
        <v>90.666666666666657</v>
      </c>
      <c r="P28" s="202">
        <f>+L28-M28</f>
        <v>47</v>
      </c>
      <c r="Q28" s="296">
        <v>9</v>
      </c>
    </row>
    <row r="29" spans="1:47">
      <c r="A29" s="267"/>
      <c r="B29" s="132" t="s">
        <v>1</v>
      </c>
      <c r="C29" s="174">
        <v>75</v>
      </c>
      <c r="D29" s="26"/>
      <c r="E29" s="26"/>
      <c r="F29" s="26"/>
      <c r="G29" s="26"/>
      <c r="H29" s="26"/>
      <c r="I29" s="284">
        <f t="shared" si="0"/>
        <v>75</v>
      </c>
      <c r="J29" s="284"/>
      <c r="K29" s="92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175">
        <v>80</v>
      </c>
      <c r="D30" s="27"/>
      <c r="E30" s="27"/>
      <c r="F30" s="27"/>
      <c r="G30" s="27"/>
      <c r="H30" s="27"/>
      <c r="I30" s="285">
        <f t="shared" si="0"/>
        <v>80</v>
      </c>
      <c r="J30" s="285"/>
      <c r="K30" s="145" t="str">
        <f>IF(I30&gt;=$N$100,"Over","Under")</f>
        <v>Over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173">
        <v>127</v>
      </c>
      <c r="D31" s="28"/>
      <c r="E31" s="28"/>
      <c r="F31" s="28"/>
      <c r="G31" s="28"/>
      <c r="H31" s="28"/>
      <c r="I31" s="269">
        <f t="shared" si="0"/>
        <v>127</v>
      </c>
      <c r="J31" s="269"/>
      <c r="K31" s="144" t="str">
        <f>IF(I31&gt;=$L$100,"Over","Under")</f>
        <v>Under</v>
      </c>
      <c r="L31" s="201">
        <f>+I31</f>
        <v>127</v>
      </c>
      <c r="M31" s="202">
        <f>+I32</f>
        <v>66</v>
      </c>
      <c r="N31" s="202">
        <f>+I33</f>
        <v>72</v>
      </c>
      <c r="O31" s="203">
        <f>+(2/3*M31)+(1/3*L31)</f>
        <v>86.333333333333329</v>
      </c>
      <c r="P31" s="202">
        <f>+L31-M31</f>
        <v>61</v>
      </c>
      <c r="Q31" s="296">
        <v>10</v>
      </c>
    </row>
    <row r="32" spans="1:47">
      <c r="A32" s="267"/>
      <c r="B32" s="132" t="s">
        <v>1</v>
      </c>
      <c r="C32" s="174">
        <v>66</v>
      </c>
      <c r="D32" s="26"/>
      <c r="E32" s="26"/>
      <c r="F32" s="26"/>
      <c r="G32" s="26"/>
      <c r="H32" s="26"/>
      <c r="I32" s="284">
        <f t="shared" si="0"/>
        <v>66</v>
      </c>
      <c r="J32" s="284"/>
      <c r="K32" s="92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175">
        <v>72</v>
      </c>
      <c r="D33" s="27"/>
      <c r="E33" s="27"/>
      <c r="F33" s="27"/>
      <c r="G33" s="27"/>
      <c r="H33" s="27"/>
      <c r="I33" s="285">
        <f t="shared" si="0"/>
        <v>72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173">
        <v>131</v>
      </c>
      <c r="D34" s="28"/>
      <c r="E34" s="28"/>
      <c r="F34" s="28"/>
      <c r="G34" s="28"/>
      <c r="H34" s="28"/>
      <c r="I34" s="269">
        <f t="shared" si="0"/>
        <v>131</v>
      </c>
      <c r="J34" s="269"/>
      <c r="K34" s="144" t="str">
        <f>IF(I34&gt;=$L$100,"Over","Under")</f>
        <v>Under</v>
      </c>
      <c r="L34" s="201">
        <f>+I34</f>
        <v>131</v>
      </c>
      <c r="M34" s="202">
        <f>+I35</f>
        <v>73</v>
      </c>
      <c r="N34" s="202">
        <f>+I36</f>
        <v>69</v>
      </c>
      <c r="O34" s="203">
        <f>+(2/3*M34)+(1/3*L34)</f>
        <v>92.333333333333329</v>
      </c>
      <c r="P34" s="202">
        <f>+L34-M34</f>
        <v>58</v>
      </c>
      <c r="Q34" s="296">
        <v>11</v>
      </c>
    </row>
    <row r="35" spans="1:31">
      <c r="A35" s="267"/>
      <c r="B35" s="132" t="s">
        <v>1</v>
      </c>
      <c r="C35" s="174">
        <v>73</v>
      </c>
      <c r="D35" s="26"/>
      <c r="E35" s="26"/>
      <c r="F35" s="26"/>
      <c r="G35" s="26"/>
      <c r="H35" s="26"/>
      <c r="I35" s="284">
        <f t="shared" si="0"/>
        <v>73</v>
      </c>
      <c r="J35" s="284"/>
      <c r="K35" s="92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175">
        <v>69</v>
      </c>
      <c r="D36" s="27"/>
      <c r="E36" s="27"/>
      <c r="F36" s="27"/>
      <c r="G36" s="27"/>
      <c r="H36" s="27"/>
      <c r="I36" s="285">
        <f t="shared" si="0"/>
        <v>69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173">
        <v>131</v>
      </c>
      <c r="D37" s="28"/>
      <c r="E37" s="28"/>
      <c r="F37" s="28"/>
      <c r="G37" s="28"/>
      <c r="H37" s="28"/>
      <c r="I37" s="269">
        <f t="shared" si="0"/>
        <v>131</v>
      </c>
      <c r="J37" s="269"/>
      <c r="K37" s="144" t="str">
        <f>IF(I37&gt;=$L$100,"Over","Under")</f>
        <v>Under</v>
      </c>
      <c r="L37" s="201">
        <f>+I37</f>
        <v>131</v>
      </c>
      <c r="M37" s="202">
        <f>+I38</f>
        <v>73</v>
      </c>
      <c r="N37" s="202">
        <f>+I39</f>
        <v>69</v>
      </c>
      <c r="O37" s="203">
        <f>+(2/3*M37)+(1/3*L37)</f>
        <v>92.333333333333329</v>
      </c>
      <c r="P37" s="202">
        <f>+L37-M37</f>
        <v>58</v>
      </c>
      <c r="Q37" s="296">
        <v>12</v>
      </c>
    </row>
    <row r="38" spans="1:31">
      <c r="A38" s="267"/>
      <c r="B38" s="132" t="s">
        <v>1</v>
      </c>
      <c r="C38" s="174">
        <v>73</v>
      </c>
      <c r="D38" s="26"/>
      <c r="E38" s="26"/>
      <c r="F38" s="26"/>
      <c r="G38" s="26"/>
      <c r="H38" s="26"/>
      <c r="I38" s="284">
        <f t="shared" si="0"/>
        <v>73</v>
      </c>
      <c r="J38" s="284"/>
      <c r="K38" s="92" t="str">
        <f>IF(I38&gt;=$M$100,"Over","Under")</f>
        <v>Under</v>
      </c>
      <c r="L38" s="146"/>
      <c r="M38" s="147"/>
      <c r="N38" s="147"/>
      <c r="O38" s="147"/>
      <c r="P38" s="147"/>
      <c r="Q38" s="297"/>
      <c r="R38" s="52" t="str">
        <f>+R1</f>
        <v>Januar</v>
      </c>
      <c r="S38" s="58" t="str">
        <f>+S1</f>
        <v>Februar</v>
      </c>
      <c r="T38" s="58" t="str">
        <f t="shared" ref="T38:AC38" si="1">+T1</f>
        <v>Marts</v>
      </c>
      <c r="U38" s="58" t="str">
        <f t="shared" si="1"/>
        <v>April</v>
      </c>
      <c r="V38" s="58" t="str">
        <f t="shared" si="1"/>
        <v>Maj</v>
      </c>
      <c r="W38" s="58" t="str">
        <f t="shared" si="1"/>
        <v>Juni</v>
      </c>
      <c r="X38" s="58" t="str">
        <f t="shared" si="1"/>
        <v>Juli</v>
      </c>
      <c r="Y38" s="58" t="str">
        <f t="shared" si="1"/>
        <v>August</v>
      </c>
      <c r="Z38" s="58" t="str">
        <f t="shared" si="1"/>
        <v>September</v>
      </c>
      <c r="AA38" s="58" t="str">
        <f t="shared" si="1"/>
        <v>Oktober</v>
      </c>
      <c r="AB38" s="58" t="str">
        <f t="shared" si="1"/>
        <v>November</v>
      </c>
      <c r="AC38" s="59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175">
        <v>69</v>
      </c>
      <c r="D39" s="27"/>
      <c r="E39" s="27"/>
      <c r="F39" s="27"/>
      <c r="G39" s="27"/>
      <c r="H39" s="27"/>
      <c r="I39" s="285">
        <f t="shared" si="0"/>
        <v>69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164">
        <f>+Januar!R39</f>
        <v>149</v>
      </c>
      <c r="S39" s="36">
        <f>+Februar!S39</f>
        <v>143</v>
      </c>
      <c r="T39" s="36">
        <f>+$R$85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41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173">
        <v>122</v>
      </c>
      <c r="D40" s="28"/>
      <c r="E40" s="28"/>
      <c r="F40" s="28"/>
      <c r="G40" s="28"/>
      <c r="H40" s="28"/>
      <c r="I40" s="269">
        <f t="shared" si="0"/>
        <v>122</v>
      </c>
      <c r="J40" s="269"/>
      <c r="K40" s="144" t="str">
        <f>IF(I40&gt;=$L$100,"Over","Under")</f>
        <v>Under</v>
      </c>
      <c r="L40" s="201">
        <f>+I40</f>
        <v>122</v>
      </c>
      <c r="M40" s="202">
        <f>+I41</f>
        <v>69</v>
      </c>
      <c r="N40" s="202">
        <f>+I42</f>
        <v>70</v>
      </c>
      <c r="O40" s="203">
        <f>+(2/3*M40)+(1/3*L40)</f>
        <v>86.666666666666657</v>
      </c>
      <c r="P40" s="202">
        <f>+L40-M40</f>
        <v>53</v>
      </c>
      <c r="Q40" s="296">
        <v>13</v>
      </c>
      <c r="R40" s="164">
        <f>+Januar!R40</f>
        <v>115</v>
      </c>
      <c r="S40" s="36">
        <f>+Februar!S40</f>
        <v>111</v>
      </c>
      <c r="T40" s="36">
        <f>+$R$88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41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174">
        <v>69</v>
      </c>
      <c r="D41" s="26"/>
      <c r="E41" s="26"/>
      <c r="F41" s="26"/>
      <c r="G41" s="26"/>
      <c r="H41" s="26"/>
      <c r="I41" s="284">
        <f t="shared" si="0"/>
        <v>69</v>
      </c>
      <c r="J41" s="284"/>
      <c r="K41" s="92" t="str">
        <f>IF(I41&gt;=$M$100,"Over","Under")</f>
        <v>Under</v>
      </c>
      <c r="L41" s="146"/>
      <c r="M41" s="147"/>
      <c r="N41" s="147"/>
      <c r="O41" s="147"/>
      <c r="P41" s="147"/>
      <c r="Q41" s="297"/>
      <c r="R41" s="165">
        <f>+Januar!R41</f>
        <v>88</v>
      </c>
      <c r="S41" s="37">
        <f>+Februar!S41</f>
        <v>81</v>
      </c>
      <c r="T41" s="37">
        <f>+$S$85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44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175">
        <v>70</v>
      </c>
      <c r="D42" s="27"/>
      <c r="E42" s="27"/>
      <c r="F42" s="27"/>
      <c r="G42" s="27"/>
      <c r="H42" s="27"/>
      <c r="I42" s="285">
        <f t="shared" si="0"/>
        <v>70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165">
        <f>+Januar!R42</f>
        <v>64</v>
      </c>
      <c r="S42" s="37">
        <f>+Februar!S42</f>
        <v>68</v>
      </c>
      <c r="T42" s="37">
        <f>+$S$88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44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173">
        <v>132</v>
      </c>
      <c r="D43" s="28"/>
      <c r="E43" s="28"/>
      <c r="F43" s="28"/>
      <c r="G43" s="28"/>
      <c r="H43" s="28"/>
      <c r="I43" s="269">
        <f t="shared" si="0"/>
        <v>132</v>
      </c>
      <c r="J43" s="269"/>
      <c r="K43" s="144" t="str">
        <f>IF(I43&gt;=$L$100,"Over","Under")</f>
        <v>Under</v>
      </c>
      <c r="L43" s="201">
        <f>+I43</f>
        <v>132</v>
      </c>
      <c r="M43" s="202">
        <f>+I44</f>
        <v>85</v>
      </c>
      <c r="N43" s="202">
        <f>+I45</f>
        <v>74</v>
      </c>
      <c r="O43" s="203">
        <f>+(2/3*M43)+(1/3*L43)</f>
        <v>100.66666666666666</v>
      </c>
      <c r="P43" s="202">
        <f>+L43-M43</f>
        <v>47</v>
      </c>
      <c r="Q43" s="296">
        <v>14</v>
      </c>
      <c r="R43" s="166">
        <f>+Januar!R43</f>
        <v>82</v>
      </c>
      <c r="S43" s="38">
        <f>+Februar!S43</f>
        <v>81</v>
      </c>
      <c r="T43" s="38">
        <f>+$T$85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42">
        <f>+December!AC43</f>
        <v>82</v>
      </c>
      <c r="AD43" s="260" t="str">
        <f>+Januar!$AD$43</f>
        <v>Puls Max</v>
      </c>
      <c r="AE43" s="261"/>
    </row>
    <row r="44" spans="1:31" ht="13.5" thickBot="1">
      <c r="A44" s="267"/>
      <c r="B44" s="132" t="s">
        <v>1</v>
      </c>
      <c r="C44" s="174">
        <v>85</v>
      </c>
      <c r="D44" s="26"/>
      <c r="E44" s="26"/>
      <c r="F44" s="26"/>
      <c r="G44" s="26"/>
      <c r="H44" s="26"/>
      <c r="I44" s="284">
        <f t="shared" si="0"/>
        <v>85</v>
      </c>
      <c r="J44" s="284"/>
      <c r="K44" s="92" t="str">
        <f>IF(I44&gt;=$M$100,"Over","Under")</f>
        <v>Over</v>
      </c>
      <c r="L44" s="146"/>
      <c r="M44" s="147"/>
      <c r="N44" s="147"/>
      <c r="O44" s="147"/>
      <c r="P44" s="147"/>
      <c r="Q44" s="297"/>
      <c r="R44" s="167">
        <f>+Januar!R44</f>
        <v>65</v>
      </c>
      <c r="S44" s="39">
        <f>+Februar!S44</f>
        <v>67</v>
      </c>
      <c r="T44" s="39">
        <f>+$T$88</f>
        <v>65</v>
      </c>
      <c r="U44" s="39">
        <f>+April!U44</f>
        <v>67</v>
      </c>
      <c r="V44" s="39">
        <f>+Maj!V44</f>
        <v>65</v>
      </c>
      <c r="W44" s="39">
        <f>+Juni!W44</f>
        <v>65</v>
      </c>
      <c r="X44" s="39">
        <f>+Juli!X44</f>
        <v>65</v>
      </c>
      <c r="Y44" s="39">
        <f>+August!Y44</f>
        <v>60</v>
      </c>
      <c r="Z44" s="39">
        <f>+September!Z44</f>
        <v>65</v>
      </c>
      <c r="AA44" s="39">
        <f>+Oktober!AA44</f>
        <v>63</v>
      </c>
      <c r="AB44" s="39">
        <f>+November!AB44</f>
        <v>70</v>
      </c>
      <c r="AC44" s="43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175">
        <v>74</v>
      </c>
      <c r="D45" s="27"/>
      <c r="E45" s="27"/>
      <c r="F45" s="27"/>
      <c r="G45" s="27"/>
      <c r="H45" s="27"/>
      <c r="I45" s="285">
        <f t="shared" si="0"/>
        <v>74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173">
        <v>131</v>
      </c>
      <c r="D46" s="28"/>
      <c r="E46" s="28"/>
      <c r="F46" s="28"/>
      <c r="G46" s="28"/>
      <c r="H46" s="28"/>
      <c r="I46" s="269">
        <f t="shared" si="0"/>
        <v>131</v>
      </c>
      <c r="J46" s="269"/>
      <c r="K46" s="144" t="str">
        <f>IF(I46&gt;=$L$100,"Over","Under")</f>
        <v>Under</v>
      </c>
      <c r="L46" s="201">
        <f>+I46</f>
        <v>131</v>
      </c>
      <c r="M46" s="202">
        <f>+I47</f>
        <v>73</v>
      </c>
      <c r="N46" s="202">
        <f>+I48</f>
        <v>69</v>
      </c>
      <c r="O46" s="203">
        <f>+(2/3*M46)+(1/3*L46)</f>
        <v>92.333333333333329</v>
      </c>
      <c r="P46" s="202">
        <f>+L46-M46</f>
        <v>58</v>
      </c>
      <c r="Q46" s="296">
        <v>15</v>
      </c>
    </row>
    <row r="47" spans="1:31">
      <c r="A47" s="267"/>
      <c r="B47" s="132" t="s">
        <v>1</v>
      </c>
      <c r="C47" s="174">
        <v>73</v>
      </c>
      <c r="D47" s="26"/>
      <c r="E47" s="26"/>
      <c r="F47" s="26"/>
      <c r="G47" s="26"/>
      <c r="H47" s="26"/>
      <c r="I47" s="284">
        <f t="shared" si="0"/>
        <v>73</v>
      </c>
      <c r="J47" s="284"/>
      <c r="K47" s="92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175">
        <v>69</v>
      </c>
      <c r="D48" s="27"/>
      <c r="E48" s="27"/>
      <c r="F48" s="27"/>
      <c r="G48" s="27"/>
      <c r="H48" s="27"/>
      <c r="I48" s="285">
        <f t="shared" si="0"/>
        <v>69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173">
        <v>125</v>
      </c>
      <c r="D49" s="28"/>
      <c r="E49" s="28"/>
      <c r="F49" s="28"/>
      <c r="G49" s="28"/>
      <c r="H49" s="28"/>
      <c r="I49" s="269">
        <f t="shared" si="0"/>
        <v>125</v>
      </c>
      <c r="J49" s="269"/>
      <c r="K49" s="144" t="str">
        <f>IF(I49&gt;=$L$100,"Over","Under")</f>
        <v>Under</v>
      </c>
      <c r="L49" s="209">
        <f>+I49</f>
        <v>125</v>
      </c>
      <c r="M49" s="210">
        <f>+I50</f>
        <v>72</v>
      </c>
      <c r="N49" s="210">
        <f>+I51</f>
        <v>73</v>
      </c>
      <c r="O49" s="211">
        <f>+(2/3*M49)+(1/3*L49)</f>
        <v>89.666666666666657</v>
      </c>
      <c r="P49" s="210">
        <f>+L49-M49</f>
        <v>53</v>
      </c>
      <c r="Q49" s="296">
        <v>16</v>
      </c>
    </row>
    <row r="50" spans="1:17">
      <c r="A50" s="267"/>
      <c r="B50" s="132" t="s">
        <v>1</v>
      </c>
      <c r="C50" s="174">
        <v>72</v>
      </c>
      <c r="D50" s="26"/>
      <c r="E50" s="26"/>
      <c r="F50" s="26"/>
      <c r="G50" s="26"/>
      <c r="H50" s="26"/>
      <c r="I50" s="284">
        <f t="shared" si="0"/>
        <v>72</v>
      </c>
      <c r="J50" s="284"/>
      <c r="K50" s="92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175">
        <v>73</v>
      </c>
      <c r="D51" s="27"/>
      <c r="E51" s="27"/>
      <c r="F51" s="27"/>
      <c r="G51" s="27"/>
      <c r="H51" s="27"/>
      <c r="I51" s="285">
        <f t="shared" si="0"/>
        <v>73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173">
        <v>131</v>
      </c>
      <c r="D52" s="28"/>
      <c r="E52" s="28"/>
      <c r="F52" s="28"/>
      <c r="G52" s="28"/>
      <c r="H52" s="28"/>
      <c r="I52" s="269">
        <f t="shared" si="0"/>
        <v>131</v>
      </c>
      <c r="J52" s="269"/>
      <c r="K52" s="144" t="str">
        <f>IF(I52&gt;=$L$100,"Over","Under")</f>
        <v>Under</v>
      </c>
      <c r="L52" s="201">
        <f>+I52</f>
        <v>131</v>
      </c>
      <c r="M52" s="202">
        <f>+I53</f>
        <v>73</v>
      </c>
      <c r="N52" s="202">
        <f>+I54</f>
        <v>69</v>
      </c>
      <c r="O52" s="203">
        <f>+(2/3*M52)+(1/3*L52)</f>
        <v>92.333333333333329</v>
      </c>
      <c r="P52" s="202">
        <f>+L52-M52</f>
        <v>58</v>
      </c>
      <c r="Q52" s="296">
        <v>17</v>
      </c>
    </row>
    <row r="53" spans="1:17">
      <c r="A53" s="267"/>
      <c r="B53" s="132" t="s">
        <v>1</v>
      </c>
      <c r="C53" s="174">
        <v>73</v>
      </c>
      <c r="D53" s="26"/>
      <c r="E53" s="26"/>
      <c r="F53" s="26"/>
      <c r="G53" s="26"/>
      <c r="H53" s="26"/>
      <c r="I53" s="284">
        <f t="shared" si="0"/>
        <v>73</v>
      </c>
      <c r="J53" s="284"/>
      <c r="K53" s="92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175">
        <v>69</v>
      </c>
      <c r="D54" s="27"/>
      <c r="E54" s="27"/>
      <c r="F54" s="27"/>
      <c r="G54" s="27"/>
      <c r="H54" s="27"/>
      <c r="I54" s="285">
        <f t="shared" si="0"/>
        <v>69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173">
        <v>131</v>
      </c>
      <c r="D55" s="28"/>
      <c r="E55" s="28"/>
      <c r="F55" s="28"/>
      <c r="G55" s="28"/>
      <c r="H55" s="28"/>
      <c r="I55" s="269">
        <f t="shared" si="0"/>
        <v>131</v>
      </c>
      <c r="J55" s="269"/>
      <c r="K55" s="144" t="str">
        <f>IF(I55&gt;=$L$100,"Over","Under")</f>
        <v>Under</v>
      </c>
      <c r="L55" s="201">
        <f>+I55</f>
        <v>131</v>
      </c>
      <c r="M55" s="202">
        <f>+I56</f>
        <v>73</v>
      </c>
      <c r="N55" s="202">
        <f>+I57</f>
        <v>69</v>
      </c>
      <c r="O55" s="203">
        <f>+(2/3*M55)+(1/3*L55)</f>
        <v>92.333333333333329</v>
      </c>
      <c r="P55" s="202">
        <f>+L55-M55</f>
        <v>58</v>
      </c>
      <c r="Q55" s="296">
        <v>18</v>
      </c>
    </row>
    <row r="56" spans="1:17">
      <c r="A56" s="267"/>
      <c r="B56" s="132" t="s">
        <v>1</v>
      </c>
      <c r="C56" s="174">
        <v>73</v>
      </c>
      <c r="D56" s="26"/>
      <c r="E56" s="26"/>
      <c r="F56" s="26"/>
      <c r="G56" s="26"/>
      <c r="H56" s="26"/>
      <c r="I56" s="284">
        <f t="shared" si="0"/>
        <v>73</v>
      </c>
      <c r="J56" s="284"/>
      <c r="K56" s="92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175">
        <v>69</v>
      </c>
      <c r="D57" s="27"/>
      <c r="E57" s="27"/>
      <c r="F57" s="27"/>
      <c r="G57" s="27"/>
      <c r="H57" s="27"/>
      <c r="I57" s="285">
        <f t="shared" si="0"/>
        <v>69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173">
        <v>127</v>
      </c>
      <c r="D58" s="28"/>
      <c r="E58" s="28"/>
      <c r="F58" s="28"/>
      <c r="G58" s="28"/>
      <c r="H58" s="28"/>
      <c r="I58" s="269">
        <f t="shared" si="0"/>
        <v>127</v>
      </c>
      <c r="J58" s="269"/>
      <c r="K58" s="144" t="str">
        <f>IF(I58&gt;=$L$100,"Over","Under")</f>
        <v>Under</v>
      </c>
      <c r="L58" s="209">
        <f>+I58</f>
        <v>127</v>
      </c>
      <c r="M58" s="210">
        <f>+I59</f>
        <v>75</v>
      </c>
      <c r="N58" s="210">
        <f>+I60</f>
        <v>70</v>
      </c>
      <c r="O58" s="211">
        <f>+(2/3*M58)+(1/3*L58)</f>
        <v>92.333333333333329</v>
      </c>
      <c r="P58" s="210">
        <f>+L58-M58</f>
        <v>52</v>
      </c>
      <c r="Q58" s="296">
        <v>19</v>
      </c>
    </row>
    <row r="59" spans="1:17">
      <c r="A59" s="267"/>
      <c r="B59" s="132" t="s">
        <v>1</v>
      </c>
      <c r="C59" s="174">
        <v>75</v>
      </c>
      <c r="D59" s="26"/>
      <c r="E59" s="26"/>
      <c r="F59" s="26"/>
      <c r="G59" s="26"/>
      <c r="H59" s="26"/>
      <c r="I59" s="284">
        <f t="shared" si="0"/>
        <v>75</v>
      </c>
      <c r="J59" s="284"/>
      <c r="K59" s="92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175">
        <v>70</v>
      </c>
      <c r="D60" s="27"/>
      <c r="E60" s="27"/>
      <c r="F60" s="27"/>
      <c r="G60" s="27"/>
      <c r="H60" s="27"/>
      <c r="I60" s="285">
        <f t="shared" si="0"/>
        <v>70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173">
        <v>131</v>
      </c>
      <c r="D61" s="28"/>
      <c r="E61" s="28"/>
      <c r="F61" s="28"/>
      <c r="G61" s="28"/>
      <c r="H61" s="28"/>
      <c r="I61" s="269">
        <f t="shared" si="0"/>
        <v>131</v>
      </c>
      <c r="J61" s="269"/>
      <c r="K61" s="144" t="str">
        <f>IF(I61&gt;=$L$100,"Over","Under")</f>
        <v>Under</v>
      </c>
      <c r="L61" s="201">
        <f>+I61</f>
        <v>131</v>
      </c>
      <c r="M61" s="202">
        <f>+I62</f>
        <v>73</v>
      </c>
      <c r="N61" s="202">
        <f>+I63</f>
        <v>69</v>
      </c>
      <c r="O61" s="203">
        <f>+(2/3*M61)+(1/3*L61)</f>
        <v>92.333333333333329</v>
      </c>
      <c r="P61" s="202">
        <f>+L61-M61</f>
        <v>58</v>
      </c>
      <c r="Q61" s="296">
        <v>20</v>
      </c>
    </row>
    <row r="62" spans="1:17">
      <c r="A62" s="267"/>
      <c r="B62" s="132" t="s">
        <v>1</v>
      </c>
      <c r="C62" s="174">
        <v>73</v>
      </c>
      <c r="D62" s="26"/>
      <c r="E62" s="26"/>
      <c r="F62" s="26"/>
      <c r="G62" s="26"/>
      <c r="H62" s="26"/>
      <c r="I62" s="284">
        <f t="shared" si="0"/>
        <v>73</v>
      </c>
      <c r="J62" s="284"/>
      <c r="K62" s="92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175">
        <v>69</v>
      </c>
      <c r="D63" s="27"/>
      <c r="E63" s="27"/>
      <c r="F63" s="27"/>
      <c r="G63" s="27"/>
      <c r="H63" s="27"/>
      <c r="I63" s="285">
        <f t="shared" si="0"/>
        <v>69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173">
        <v>131</v>
      </c>
      <c r="D64" s="28"/>
      <c r="E64" s="28"/>
      <c r="F64" s="28"/>
      <c r="G64" s="28"/>
      <c r="H64" s="28"/>
      <c r="I64" s="269">
        <f t="shared" si="0"/>
        <v>131</v>
      </c>
      <c r="J64" s="269"/>
      <c r="K64" s="144" t="str">
        <f>IF(I64&gt;=$L$100,"Over","Under")</f>
        <v>Under</v>
      </c>
      <c r="L64" s="201">
        <f>+I64</f>
        <v>131</v>
      </c>
      <c r="M64" s="202">
        <f>+I65</f>
        <v>73</v>
      </c>
      <c r="N64" s="202">
        <f>+I66</f>
        <v>69</v>
      </c>
      <c r="O64" s="203">
        <f>+(2/3*M64)+(1/3*L64)</f>
        <v>92.333333333333329</v>
      </c>
      <c r="P64" s="202">
        <f>+L64-M64</f>
        <v>58</v>
      </c>
      <c r="Q64" s="296">
        <v>21</v>
      </c>
    </row>
    <row r="65" spans="1:23">
      <c r="A65" s="267"/>
      <c r="B65" s="132" t="s">
        <v>1</v>
      </c>
      <c r="C65" s="174">
        <v>73</v>
      </c>
      <c r="D65" s="26"/>
      <c r="E65" s="26"/>
      <c r="F65" s="26"/>
      <c r="G65" s="26"/>
      <c r="H65" s="26"/>
      <c r="I65" s="284">
        <f t="shared" si="0"/>
        <v>73</v>
      </c>
      <c r="J65" s="284"/>
      <c r="K65" s="92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175">
        <v>69</v>
      </c>
      <c r="D66" s="27"/>
      <c r="E66" s="27"/>
      <c r="F66" s="27"/>
      <c r="G66" s="27"/>
      <c r="H66" s="27"/>
      <c r="I66" s="285">
        <f t="shared" si="0"/>
        <v>69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173">
        <v>146</v>
      </c>
      <c r="D67" s="28"/>
      <c r="E67" s="28"/>
      <c r="F67" s="28"/>
      <c r="G67" s="28"/>
      <c r="H67" s="28"/>
      <c r="I67" s="269">
        <f t="shared" si="0"/>
        <v>146</v>
      </c>
      <c r="J67" s="269"/>
      <c r="K67" s="144" t="str">
        <f>IF(I67&gt;=$L$100,"Over","Under")</f>
        <v>Over</v>
      </c>
      <c r="L67" s="201">
        <f>+I67</f>
        <v>146</v>
      </c>
      <c r="M67" s="202">
        <f>+I68</f>
        <v>75</v>
      </c>
      <c r="N67" s="202">
        <f>+I69</f>
        <v>75</v>
      </c>
      <c r="O67" s="203">
        <f>+(2/3*M67)+(1/3*L67)</f>
        <v>98.666666666666657</v>
      </c>
      <c r="P67" s="202">
        <f>+L67-M67</f>
        <v>71</v>
      </c>
      <c r="Q67" s="296">
        <v>22</v>
      </c>
    </row>
    <row r="68" spans="1:23">
      <c r="A68" s="267"/>
      <c r="B68" s="132" t="s">
        <v>1</v>
      </c>
      <c r="C68" s="174">
        <v>75</v>
      </c>
      <c r="D68" s="26"/>
      <c r="E68" s="26"/>
      <c r="F68" s="26"/>
      <c r="G68" s="26"/>
      <c r="H68" s="26"/>
      <c r="I68" s="284">
        <f t="shared" ref="I68:I96" si="2">INT(AVERAGE(C68:H68))</f>
        <v>75</v>
      </c>
      <c r="J68" s="284"/>
      <c r="K68" s="92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175">
        <v>75</v>
      </c>
      <c r="D69" s="27"/>
      <c r="E69" s="27"/>
      <c r="F69" s="27"/>
      <c r="G69" s="27"/>
      <c r="H69" s="27"/>
      <c r="I69" s="285">
        <f t="shared" si="2"/>
        <v>75</v>
      </c>
      <c r="J69" s="285"/>
      <c r="K69" s="145" t="str">
        <f>IF(I69&gt;=$N$100,"Over","Under")</f>
        <v>Over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173">
        <v>126</v>
      </c>
      <c r="D70" s="28"/>
      <c r="E70" s="28"/>
      <c r="F70" s="28"/>
      <c r="G70" s="28"/>
      <c r="H70" s="28"/>
      <c r="I70" s="269">
        <f t="shared" si="2"/>
        <v>126</v>
      </c>
      <c r="J70" s="269"/>
      <c r="K70" s="144" t="str">
        <f>IF(I70&gt;=$L$100,"Over","Under")</f>
        <v>Under</v>
      </c>
      <c r="L70" s="201">
        <f>+I70</f>
        <v>126</v>
      </c>
      <c r="M70" s="202">
        <f>+I71</f>
        <v>75</v>
      </c>
      <c r="N70" s="202">
        <f>+I72</f>
        <v>82</v>
      </c>
      <c r="O70" s="203">
        <f>+(2/3*M70)+(1/3*L70)</f>
        <v>92</v>
      </c>
      <c r="P70" s="202">
        <f>+L70-M70</f>
        <v>51</v>
      </c>
      <c r="Q70" s="296">
        <v>23</v>
      </c>
    </row>
    <row r="71" spans="1:23">
      <c r="A71" s="267"/>
      <c r="B71" s="132" t="s">
        <v>1</v>
      </c>
      <c r="C71" s="174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92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175">
        <v>82</v>
      </c>
      <c r="D72" s="27"/>
      <c r="E72" s="27"/>
      <c r="F72" s="27"/>
      <c r="G72" s="27"/>
      <c r="H72" s="27"/>
      <c r="I72" s="285">
        <f t="shared" si="2"/>
        <v>82</v>
      </c>
      <c r="J72" s="285"/>
      <c r="K72" s="145" t="str">
        <f>IF(I72&gt;=$N$100,"Over","Under")</f>
        <v>Over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173">
        <v>131</v>
      </c>
      <c r="D73" s="28"/>
      <c r="E73" s="28"/>
      <c r="F73" s="28"/>
      <c r="G73" s="28"/>
      <c r="H73" s="28"/>
      <c r="I73" s="269">
        <f t="shared" si="2"/>
        <v>131</v>
      </c>
      <c r="J73" s="269"/>
      <c r="K73" s="144" t="str">
        <f>IF(I73&gt;=$L$100,"Over","Under")</f>
        <v>Under</v>
      </c>
      <c r="L73" s="201">
        <f>+I73</f>
        <v>131</v>
      </c>
      <c r="M73" s="202">
        <f>+I74</f>
        <v>73</v>
      </c>
      <c r="N73" s="202">
        <f>+I75</f>
        <v>69</v>
      </c>
      <c r="O73" s="203">
        <f>+(2/3*M73)+(1/3*L73)</f>
        <v>92.333333333333329</v>
      </c>
      <c r="P73" s="202">
        <f>+L73-M73</f>
        <v>58</v>
      </c>
      <c r="Q73" s="296">
        <v>24</v>
      </c>
    </row>
    <row r="74" spans="1:23">
      <c r="A74" s="267"/>
      <c r="B74" s="132" t="s">
        <v>1</v>
      </c>
      <c r="C74" s="174">
        <v>73</v>
      </c>
      <c r="D74" s="26"/>
      <c r="E74" s="26"/>
      <c r="F74" s="26"/>
      <c r="G74" s="26"/>
      <c r="H74" s="26"/>
      <c r="I74" s="284">
        <f t="shared" si="2"/>
        <v>73</v>
      </c>
      <c r="J74" s="284"/>
      <c r="K74" s="92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175">
        <v>69</v>
      </c>
      <c r="D75" s="27"/>
      <c r="E75" s="27"/>
      <c r="F75" s="27"/>
      <c r="G75" s="27"/>
      <c r="H75" s="27"/>
      <c r="I75" s="285">
        <f t="shared" si="2"/>
        <v>69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173">
        <v>134</v>
      </c>
      <c r="D76" s="28"/>
      <c r="E76" s="28"/>
      <c r="F76" s="28"/>
      <c r="G76" s="28"/>
      <c r="H76" s="28"/>
      <c r="I76" s="269">
        <f t="shared" si="2"/>
        <v>134</v>
      </c>
      <c r="J76" s="269"/>
      <c r="K76" s="144" t="str">
        <f>IF(I76&gt;=$L$100,"Over","Under")</f>
        <v>Under</v>
      </c>
      <c r="L76" s="201">
        <f>+I76</f>
        <v>134</v>
      </c>
      <c r="M76" s="202">
        <f>+I77</f>
        <v>69</v>
      </c>
      <c r="N76" s="202">
        <f>+I78</f>
        <v>73</v>
      </c>
      <c r="O76" s="203">
        <f>+(2/3*M76)+(1/3*L76)</f>
        <v>90.666666666666657</v>
      </c>
      <c r="P76" s="202">
        <f>+L76-M76</f>
        <v>65</v>
      </c>
      <c r="Q76" s="296">
        <v>25</v>
      </c>
    </row>
    <row r="77" spans="1:23">
      <c r="A77" s="267"/>
      <c r="B77" s="132" t="s">
        <v>1</v>
      </c>
      <c r="C77" s="174">
        <v>69</v>
      </c>
      <c r="D77" s="26"/>
      <c r="E77" s="26"/>
      <c r="F77" s="26"/>
      <c r="G77" s="26"/>
      <c r="H77" s="26"/>
      <c r="I77" s="284">
        <f t="shared" si="2"/>
        <v>69</v>
      </c>
      <c r="J77" s="284"/>
      <c r="K77" s="92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175">
        <v>73</v>
      </c>
      <c r="D78" s="27"/>
      <c r="E78" s="27"/>
      <c r="F78" s="27"/>
      <c r="G78" s="27"/>
      <c r="H78" s="27"/>
      <c r="I78" s="285">
        <f t="shared" si="2"/>
        <v>73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173">
        <v>131</v>
      </c>
      <c r="D79" s="28"/>
      <c r="E79" s="28"/>
      <c r="F79" s="28"/>
      <c r="G79" s="28"/>
      <c r="H79" s="28"/>
      <c r="I79" s="269">
        <f t="shared" si="2"/>
        <v>131</v>
      </c>
      <c r="J79" s="269"/>
      <c r="K79" s="144" t="str">
        <f>IF(I79&gt;=$L$100,"Over","Under")</f>
        <v>Under</v>
      </c>
      <c r="L79" s="201">
        <f>+I79</f>
        <v>131</v>
      </c>
      <c r="M79" s="202">
        <f>+I80</f>
        <v>73</v>
      </c>
      <c r="N79" s="202">
        <f>+I81</f>
        <v>69</v>
      </c>
      <c r="O79" s="203">
        <f>+(2/3*M79)+(1/3*L79)</f>
        <v>92.333333333333329</v>
      </c>
      <c r="P79" s="202">
        <f>+L79-M79</f>
        <v>58</v>
      </c>
      <c r="Q79" s="296">
        <v>26</v>
      </c>
    </row>
    <row r="80" spans="1:23">
      <c r="A80" s="267"/>
      <c r="B80" s="132" t="s">
        <v>1</v>
      </c>
      <c r="C80" s="174">
        <v>73</v>
      </c>
      <c r="D80" s="26"/>
      <c r="E80" s="26"/>
      <c r="F80" s="26"/>
      <c r="G80" s="26"/>
      <c r="H80" s="26"/>
      <c r="I80" s="284">
        <f t="shared" si="2"/>
        <v>73</v>
      </c>
      <c r="J80" s="284"/>
      <c r="K80" s="92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175">
        <v>69</v>
      </c>
      <c r="D81" s="27"/>
      <c r="E81" s="27"/>
      <c r="F81" s="27"/>
      <c r="G81" s="27"/>
      <c r="H81" s="27"/>
      <c r="I81" s="285">
        <f t="shared" si="2"/>
        <v>69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173">
        <v>131</v>
      </c>
      <c r="D82" s="28"/>
      <c r="E82" s="28"/>
      <c r="F82" s="28"/>
      <c r="G82" s="28"/>
      <c r="H82" s="28"/>
      <c r="I82" s="269">
        <f t="shared" si="2"/>
        <v>131</v>
      </c>
      <c r="J82" s="269"/>
      <c r="K82" s="144" t="str">
        <f>IF(I82&gt;=$L$100,"Over","Under")</f>
        <v>Under</v>
      </c>
      <c r="L82" s="201">
        <f>+I82</f>
        <v>131</v>
      </c>
      <c r="M82" s="202">
        <f>+I83</f>
        <v>73</v>
      </c>
      <c r="N82" s="202">
        <f>+I84</f>
        <v>69</v>
      </c>
      <c r="O82" s="203">
        <f>+(2/3*M82)+(1/3*L82)</f>
        <v>92.333333333333329</v>
      </c>
      <c r="P82" s="202">
        <f>+L82-M82</f>
        <v>58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33"/>
    </row>
    <row r="83" spans="1:23">
      <c r="A83" s="267"/>
      <c r="B83" s="132" t="s">
        <v>1</v>
      </c>
      <c r="C83" s="174">
        <v>73</v>
      </c>
      <c r="D83" s="26"/>
      <c r="E83" s="26"/>
      <c r="F83" s="26"/>
      <c r="G83" s="26"/>
      <c r="H83" s="26"/>
      <c r="I83" s="284">
        <f t="shared" si="2"/>
        <v>73</v>
      </c>
      <c r="J83" s="284"/>
      <c r="K83" s="92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175">
        <v>69</v>
      </c>
      <c r="D84" s="27"/>
      <c r="E84" s="27"/>
      <c r="F84" s="27"/>
      <c r="G84" s="27"/>
      <c r="H84" s="27"/>
      <c r="I84" s="285">
        <f t="shared" si="2"/>
        <v>69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173">
        <v>141</v>
      </c>
      <c r="D85" s="28"/>
      <c r="E85" s="28"/>
      <c r="F85" s="28"/>
      <c r="G85" s="28"/>
      <c r="H85" s="28"/>
      <c r="I85" s="269">
        <f t="shared" si="2"/>
        <v>141</v>
      </c>
      <c r="J85" s="269"/>
      <c r="K85" s="144" t="str">
        <f>IF(I85&gt;=$L$100,"Over","Under")</f>
        <v>Over</v>
      </c>
      <c r="L85" s="201">
        <f>+I85</f>
        <v>141</v>
      </c>
      <c r="M85" s="202">
        <f>+I86</f>
        <v>79</v>
      </c>
      <c r="N85" s="202">
        <f>+I87</f>
        <v>78</v>
      </c>
      <c r="O85" s="203">
        <f>+(2/3*M85)+(1/3*L85)</f>
        <v>99.666666666666657</v>
      </c>
      <c r="P85" s="202">
        <f>+L85-M85</f>
        <v>62</v>
      </c>
      <c r="Q85" s="296">
        <v>28</v>
      </c>
      <c r="R85" s="130">
        <f>MAX(L4:L94)</f>
        <v>154</v>
      </c>
      <c r="S85" s="65">
        <f>MAX(M4:M94)</f>
        <v>91</v>
      </c>
      <c r="T85" s="65">
        <f>MAX(N4:N94)</f>
        <v>82</v>
      </c>
      <c r="U85" s="65">
        <f>MAX(O4:O94)</f>
        <v>112</v>
      </c>
      <c r="V85" s="65">
        <f>MAX(P4:P94)</f>
        <v>71</v>
      </c>
      <c r="W85" s="91"/>
    </row>
    <row r="86" spans="1:23">
      <c r="A86" s="267"/>
      <c r="B86" s="132" t="s">
        <v>1</v>
      </c>
      <c r="C86" s="174">
        <v>79</v>
      </c>
      <c r="D86" s="26"/>
      <c r="E86" s="26"/>
      <c r="F86" s="26"/>
      <c r="G86" s="26"/>
      <c r="H86" s="26"/>
      <c r="I86" s="284">
        <f t="shared" si="2"/>
        <v>79</v>
      </c>
      <c r="J86" s="284"/>
      <c r="K86" s="92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175">
        <v>78</v>
      </c>
      <c r="D87" s="27"/>
      <c r="E87" s="27"/>
      <c r="F87" s="27"/>
      <c r="G87" s="27"/>
      <c r="H87" s="27"/>
      <c r="I87" s="285">
        <f t="shared" si="2"/>
        <v>78</v>
      </c>
      <c r="J87" s="285"/>
      <c r="K87" s="145" t="str">
        <f>IF(I87&gt;=$N$100,"Over","Under")</f>
        <v>Over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173">
        <v>131</v>
      </c>
      <c r="D88" s="28"/>
      <c r="E88" s="28"/>
      <c r="F88" s="28"/>
      <c r="G88" s="28"/>
      <c r="H88" s="28"/>
      <c r="I88" s="269">
        <f t="shared" si="2"/>
        <v>131</v>
      </c>
      <c r="J88" s="269"/>
      <c r="K88" s="144" t="str">
        <f>IF(I88&gt;=$L$100,"Over","Under")</f>
        <v>Under</v>
      </c>
      <c r="L88" s="201">
        <f>+I88</f>
        <v>131</v>
      </c>
      <c r="M88" s="202">
        <f>+I89</f>
        <v>73</v>
      </c>
      <c r="N88" s="202">
        <f>+I90</f>
        <v>69</v>
      </c>
      <c r="O88" s="203">
        <f>+(2/3*M88)+(1/3*L88)</f>
        <v>92.333333333333329</v>
      </c>
      <c r="P88" s="202">
        <f>+L88-M88</f>
        <v>58</v>
      </c>
      <c r="Q88" s="296">
        <v>29</v>
      </c>
      <c r="R88" s="130">
        <f>MIN(L4:L94)</f>
        <v>112</v>
      </c>
      <c r="S88" s="65">
        <f>MIN(M4:M94)</f>
        <v>66</v>
      </c>
      <c r="T88" s="65">
        <f>MIN(N4:N94)</f>
        <v>65</v>
      </c>
      <c r="U88" s="65">
        <f>MIN(O4:O94)</f>
        <v>82.666666666666657</v>
      </c>
      <c r="V88" s="65">
        <f>MIN(P4:P94)</f>
        <v>44</v>
      </c>
      <c r="W88" s="91"/>
    </row>
    <row r="89" spans="1:23">
      <c r="A89" s="267"/>
      <c r="B89" s="132" t="s">
        <v>1</v>
      </c>
      <c r="C89" s="174">
        <v>73</v>
      </c>
      <c r="D89" s="26"/>
      <c r="E89" s="26"/>
      <c r="F89" s="26"/>
      <c r="G89" s="26"/>
      <c r="H89" s="26"/>
      <c r="I89" s="284">
        <f t="shared" si="2"/>
        <v>73</v>
      </c>
      <c r="J89" s="284"/>
      <c r="K89" s="92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175">
        <v>69</v>
      </c>
      <c r="D90" s="27"/>
      <c r="E90" s="27"/>
      <c r="F90" s="27"/>
      <c r="G90" s="27"/>
      <c r="H90" s="27"/>
      <c r="I90" s="285">
        <f t="shared" si="2"/>
        <v>69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0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173">
        <v>131</v>
      </c>
      <c r="D91" s="28"/>
      <c r="E91" s="28"/>
      <c r="F91" s="28"/>
      <c r="G91" s="28"/>
      <c r="H91" s="28"/>
      <c r="I91" s="269">
        <f t="shared" si="2"/>
        <v>131</v>
      </c>
      <c r="J91" s="269"/>
      <c r="K91" s="144" t="str">
        <f>IF(I91&gt;=$L$100,"Over","Under")</f>
        <v>Under</v>
      </c>
      <c r="L91" s="201">
        <f>+I91</f>
        <v>131</v>
      </c>
      <c r="M91" s="202">
        <f>+I92</f>
        <v>73</v>
      </c>
      <c r="N91" s="202">
        <f>+I93</f>
        <v>69</v>
      </c>
      <c r="O91" s="203">
        <f>+(2/3*M91)+(1/3*L91)</f>
        <v>92.333333333333329</v>
      </c>
      <c r="P91" s="202">
        <f>+L91-M91</f>
        <v>58</v>
      </c>
      <c r="Q91" s="296">
        <v>30</v>
      </c>
      <c r="R91" s="140"/>
      <c r="S91" s="47" t="s">
        <v>25</v>
      </c>
      <c r="T91" s="47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174">
        <v>73</v>
      </c>
      <c r="D92" s="26"/>
      <c r="E92" s="26"/>
      <c r="F92" s="26"/>
      <c r="G92" s="26"/>
      <c r="H92" s="26"/>
      <c r="I92" s="284">
        <f t="shared" si="2"/>
        <v>73</v>
      </c>
      <c r="J92" s="284"/>
      <c r="K92" s="92" t="str">
        <f>IF(I92&gt;=$M$100,"Over","Under")</f>
        <v>Under</v>
      </c>
      <c r="L92" s="146"/>
      <c r="M92" s="147"/>
      <c r="N92" s="147"/>
      <c r="O92" s="147"/>
      <c r="P92" s="147"/>
      <c r="Q92" s="297"/>
      <c r="R92" s="141">
        <f>+L3</f>
        <v>130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175">
        <v>69</v>
      </c>
      <c r="D93" s="27"/>
      <c r="E93" s="27"/>
      <c r="F93" s="27"/>
      <c r="G93" s="27"/>
      <c r="H93" s="27"/>
      <c r="I93" s="285">
        <f t="shared" si="2"/>
        <v>69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42">
        <f>+M3</f>
        <v>73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173">
        <v>133</v>
      </c>
      <c r="D94" s="28"/>
      <c r="E94" s="28"/>
      <c r="F94" s="28"/>
      <c r="G94" s="28"/>
      <c r="H94" s="28"/>
      <c r="I94" s="269">
        <f t="shared" si="2"/>
        <v>133</v>
      </c>
      <c r="J94" s="269"/>
      <c r="K94" s="144" t="str">
        <f>IF(I94&gt;=$L$100,"Over","Under")</f>
        <v>Under</v>
      </c>
      <c r="L94" s="201">
        <f>+I94</f>
        <v>133</v>
      </c>
      <c r="M94" s="202">
        <f>+I95</f>
        <v>77</v>
      </c>
      <c r="N94" s="202">
        <f>+I96</f>
        <v>70</v>
      </c>
      <c r="O94" s="203">
        <f>+(2/3*M94)+(1/3*L94)</f>
        <v>95.666666666666657</v>
      </c>
      <c r="P94" s="202">
        <f>+L94-M94</f>
        <v>56</v>
      </c>
      <c r="Q94" s="296">
        <v>31</v>
      </c>
      <c r="R94" s="279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174">
        <v>77</v>
      </c>
      <c r="D95" s="26"/>
      <c r="E95" s="26"/>
      <c r="F95" s="26"/>
      <c r="G95" s="26"/>
      <c r="H95" s="26"/>
      <c r="I95" s="284">
        <f t="shared" si="2"/>
        <v>77</v>
      </c>
      <c r="J95" s="284"/>
      <c r="K95" s="92" t="str">
        <f>IF(I95&gt;=$M$100,"Over","Under")</f>
        <v>Under</v>
      </c>
      <c r="L95" s="146"/>
      <c r="M95" s="147"/>
      <c r="N95" s="147"/>
      <c r="O95" s="147"/>
      <c r="P95" s="147"/>
      <c r="Q95" s="297"/>
      <c r="R95" s="160">
        <f>+N3</f>
        <v>71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175">
        <v>70</v>
      </c>
      <c r="D96" s="27"/>
      <c r="E96" s="27"/>
      <c r="F96" s="27"/>
      <c r="G96" s="27"/>
      <c r="H96" s="27"/>
      <c r="I96" s="285">
        <f t="shared" si="2"/>
        <v>70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33"/>
      <c r="S96" s="33"/>
      <c r="T96" s="33"/>
    </row>
    <row r="97" spans="1:23">
      <c r="L97" s="168">
        <f>INT(AVERAGE(L4:L94))</f>
        <v>130</v>
      </c>
      <c r="M97" s="168">
        <f>INT(AVERAGE(M4:M94))</f>
        <v>73</v>
      </c>
      <c r="N97" s="168">
        <f>INT(AVERAGE(N4:N94))</f>
        <v>71</v>
      </c>
      <c r="O97" s="168">
        <f>INT(AVERAGE(O4:O94))</f>
        <v>92</v>
      </c>
      <c r="P97" s="168">
        <f>INT(AVERAGE(P4:P94))</f>
        <v>56</v>
      </c>
      <c r="Q97" s="169" t="str">
        <f>+A2</f>
        <v xml:space="preserve">Mar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130</v>
      </c>
      <c r="T98" s="72">
        <f>+M97</f>
        <v>73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63</v>
      </c>
      <c r="R99" s="21">
        <f>INT(L97)</f>
        <v>130</v>
      </c>
      <c r="S99" s="69" t="s">
        <v>32</v>
      </c>
      <c r="T99" s="66">
        <f>INT(M97)</f>
        <v>73</v>
      </c>
      <c r="V99" s="256" t="str">
        <f>IF(T99&gt;T93,V92,"")</f>
        <v/>
      </c>
      <c r="W99" s="257"/>
    </row>
    <row r="100" spans="1:23" ht="15">
      <c r="A100" s="242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130 / 73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Mar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32"/>
      <c r="T106" s="32"/>
      <c r="U106" s="32"/>
      <c r="V106" s="32"/>
      <c r="W106" s="32"/>
    </row>
    <row r="107" spans="1:23">
      <c r="Q107" s="33"/>
      <c r="R107" s="45"/>
    </row>
    <row r="108" spans="1:23">
      <c r="Q108" s="33"/>
      <c r="S108" s="116"/>
      <c r="T108" s="116"/>
      <c r="U108" s="116"/>
      <c r="V108" s="116"/>
      <c r="W108" s="116"/>
    </row>
    <row r="109" spans="1:23">
      <c r="Q109" s="33"/>
    </row>
    <row r="110" spans="1:23">
      <c r="Q110" s="33"/>
      <c r="S110" s="116"/>
      <c r="T110" s="116"/>
      <c r="U110" s="116"/>
      <c r="V110" s="116"/>
      <c r="W110" s="116"/>
    </row>
    <row r="111" spans="1:23">
      <c r="Q111" s="33"/>
    </row>
  </sheetData>
  <mergeCells count="188">
    <mergeCell ref="Q46:Q48"/>
    <mergeCell ref="Q49:Q51"/>
    <mergeCell ref="Q52:Q54"/>
    <mergeCell ref="Q55:Q57"/>
    <mergeCell ref="Q58:Q60"/>
    <mergeCell ref="Q61:Q63"/>
    <mergeCell ref="Q64:Q66"/>
    <mergeCell ref="Q94:Q9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A88:A90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C2:K2"/>
    <mergeCell ref="C3:E3"/>
    <mergeCell ref="F3:H3"/>
    <mergeCell ref="I3:K3"/>
    <mergeCell ref="R97:T97"/>
    <mergeCell ref="L1:P1"/>
    <mergeCell ref="R81:V81"/>
    <mergeCell ref="R83:V83"/>
    <mergeCell ref="I28:J28"/>
    <mergeCell ref="I29:J29"/>
    <mergeCell ref="I30:J30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A102:F102"/>
    <mergeCell ref="A104:F104"/>
    <mergeCell ref="V97:W97"/>
    <mergeCell ref="V98:W98"/>
    <mergeCell ref="V99:W99"/>
    <mergeCell ref="V100:W100"/>
    <mergeCell ref="V101:W101"/>
    <mergeCell ref="A94:A96"/>
    <mergeCell ref="I94:J94"/>
    <mergeCell ref="I95:J95"/>
    <mergeCell ref="I96:J96"/>
    <mergeCell ref="L98:P98"/>
    <mergeCell ref="A98:F98"/>
    <mergeCell ref="V102:W102"/>
    <mergeCell ref="V103:W103"/>
    <mergeCell ref="V104:W104"/>
    <mergeCell ref="A76:A78"/>
    <mergeCell ref="I76:J76"/>
    <mergeCell ref="I77:J77"/>
    <mergeCell ref="I78:J78"/>
    <mergeCell ref="A79:A81"/>
    <mergeCell ref="I79:J79"/>
    <mergeCell ref="I80:J80"/>
    <mergeCell ref="I81:J81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46:A48"/>
    <mergeCell ref="I46:J46"/>
    <mergeCell ref="I47:J47"/>
    <mergeCell ref="I48:J48"/>
    <mergeCell ref="A49:A51"/>
    <mergeCell ref="I49:J49"/>
    <mergeCell ref="I50:J50"/>
    <mergeCell ref="I51:J51"/>
    <mergeCell ref="A4:A6"/>
    <mergeCell ref="I4:J4"/>
    <mergeCell ref="I5:J5"/>
    <mergeCell ref="I6:J6"/>
    <mergeCell ref="I7:J7"/>
    <mergeCell ref="I8:J8"/>
    <mergeCell ref="I9:J9"/>
    <mergeCell ref="I25:J25"/>
    <mergeCell ref="A16:A18"/>
    <mergeCell ref="I16:J16"/>
    <mergeCell ref="I17:J17"/>
    <mergeCell ref="I18:J18"/>
    <mergeCell ref="I19:J19"/>
    <mergeCell ref="I20:J20"/>
    <mergeCell ref="I21:J21"/>
    <mergeCell ref="A8:A9"/>
    <mergeCell ref="R86:V86"/>
    <mergeCell ref="R90:T90"/>
    <mergeCell ref="R94:T94"/>
    <mergeCell ref="A1:K1"/>
    <mergeCell ref="A2:A3"/>
    <mergeCell ref="B2:B3"/>
    <mergeCell ref="A10:A12"/>
    <mergeCell ref="I10:J10"/>
    <mergeCell ref="I11:J11"/>
    <mergeCell ref="I12:J12"/>
    <mergeCell ref="A13:A15"/>
    <mergeCell ref="I13:J13"/>
    <mergeCell ref="I14:J14"/>
    <mergeCell ref="I15:J15"/>
    <mergeCell ref="A22:A24"/>
    <mergeCell ref="I22:J22"/>
    <mergeCell ref="I23:J23"/>
    <mergeCell ref="I24:J24"/>
    <mergeCell ref="A25:A27"/>
    <mergeCell ref="A19:A21"/>
    <mergeCell ref="A31:A33"/>
    <mergeCell ref="I31:J31"/>
    <mergeCell ref="I32:J32"/>
    <mergeCell ref="I33:J33"/>
    <mergeCell ref="AD44:AE44"/>
    <mergeCell ref="A37:A39"/>
    <mergeCell ref="I37:J37"/>
    <mergeCell ref="I38:J38"/>
    <mergeCell ref="I39:J39"/>
    <mergeCell ref="Q43:Q45"/>
    <mergeCell ref="A40:A42"/>
    <mergeCell ref="I40:J40"/>
    <mergeCell ref="I41:J41"/>
    <mergeCell ref="I42:J42"/>
    <mergeCell ref="A43:A45"/>
    <mergeCell ref="I43:J43"/>
    <mergeCell ref="I44:J44"/>
    <mergeCell ref="I45:J45"/>
    <mergeCell ref="I26:J26"/>
    <mergeCell ref="I27:J27"/>
    <mergeCell ref="A34:A36"/>
    <mergeCell ref="AD38:AE38"/>
    <mergeCell ref="AD39:AE39"/>
    <mergeCell ref="AD40:AE40"/>
    <mergeCell ref="AD41:AE41"/>
    <mergeCell ref="AD42:AE42"/>
    <mergeCell ref="AD43:AE43"/>
    <mergeCell ref="I34:J34"/>
    <mergeCell ref="I35:J35"/>
    <mergeCell ref="I36:J36"/>
    <mergeCell ref="A28:A30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11"/>
  <sheetViews>
    <sheetView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66</v>
      </c>
      <c r="B2" s="294">
        <f>+Januar!B2</f>
        <v>2019</v>
      </c>
      <c r="C2" s="294" t="str">
        <f>+Q103</f>
        <v xml:space="preserve">Dit blodtryk er i Apr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Apr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+Marts!L97</f>
        <v>130</v>
      </c>
      <c r="M3" s="81">
        <f>+Marts!M97</f>
        <v>73</v>
      </c>
      <c r="N3" s="81">
        <f>+Marts!N97</f>
        <v>71</v>
      </c>
      <c r="O3" s="80">
        <f>+(2/3*M3)+(1/3*L3)</f>
        <v>92</v>
      </c>
      <c r="P3" s="80">
        <f>+L3-M3</f>
        <v>57</v>
      </c>
      <c r="Q3" s="226" t="str">
        <f>CONCATENATE(Q98,Q99,B2)</f>
        <v>Avg Mar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80">
        <v>1</v>
      </c>
      <c r="B4" s="161" t="s">
        <v>0</v>
      </c>
      <c r="C4" s="162">
        <v>127</v>
      </c>
      <c r="D4" s="162"/>
      <c r="E4" s="162"/>
      <c r="F4" s="162"/>
      <c r="G4" s="162"/>
      <c r="H4" s="162"/>
      <c r="I4" s="281">
        <f t="shared" ref="I4:I67" si="0">INT(AVERAGE(C4:H4))</f>
        <v>127</v>
      </c>
      <c r="J4" s="281"/>
      <c r="K4" s="163" t="str">
        <f>IF(I4&gt;=$L$100,"Over","Under")</f>
        <v>Under</v>
      </c>
      <c r="L4" s="10">
        <f>+I4</f>
        <v>127</v>
      </c>
      <c r="M4" s="11">
        <f>+I5</f>
        <v>73</v>
      </c>
      <c r="N4" s="12">
        <f>+I6</f>
        <v>70</v>
      </c>
      <c r="O4" s="134">
        <f>+(2/3*M4)+(1/3*L4)</f>
        <v>91</v>
      </c>
      <c r="P4" s="135">
        <f>+L4-M4</f>
        <v>54</v>
      </c>
      <c r="Q4" s="296">
        <v>1</v>
      </c>
      <c r="R4" s="62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73</v>
      </c>
      <c r="D5" s="29"/>
      <c r="E5" s="29"/>
      <c r="F5" s="29"/>
      <c r="G5" s="29"/>
      <c r="H5" s="29"/>
      <c r="I5" s="282">
        <f t="shared" si="0"/>
        <v>73</v>
      </c>
      <c r="J5" s="282"/>
      <c r="K5" s="92" t="str">
        <f>IF(I5&gt;=$M$100,"Over","Under")</f>
        <v>Under</v>
      </c>
      <c r="L5" s="146"/>
      <c r="M5" s="147"/>
      <c r="N5" s="147"/>
      <c r="O5" s="147"/>
      <c r="P5" s="147"/>
      <c r="Q5" s="297"/>
      <c r="R5" s="63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70</v>
      </c>
      <c r="D6" s="30"/>
      <c r="E6" s="30"/>
      <c r="F6" s="30"/>
      <c r="G6" s="30"/>
      <c r="H6" s="30"/>
      <c r="I6" s="283">
        <f t="shared" si="0"/>
        <v>70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64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112</v>
      </c>
      <c r="D7" s="28"/>
      <c r="E7" s="28"/>
      <c r="F7" s="28"/>
      <c r="G7" s="28"/>
      <c r="H7" s="28"/>
      <c r="I7" s="269">
        <f t="shared" si="0"/>
        <v>112</v>
      </c>
      <c r="J7" s="269"/>
      <c r="K7" s="144" t="str">
        <f>IF(I7&gt;=$L$100,"Over","Under")</f>
        <v>Under</v>
      </c>
      <c r="L7" s="209">
        <f>+I7</f>
        <v>112</v>
      </c>
      <c r="M7" s="210">
        <f>+I8</f>
        <v>72</v>
      </c>
      <c r="N7" s="210">
        <f>+I9</f>
        <v>76</v>
      </c>
      <c r="O7" s="211">
        <f>+(2/3*M7)+(1/3*L7)</f>
        <v>85.333333333333329</v>
      </c>
      <c r="P7" s="210">
        <f>+L7-M7</f>
        <v>40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72</v>
      </c>
      <c r="D8" s="26"/>
      <c r="E8" s="26"/>
      <c r="F8" s="26"/>
      <c r="G8" s="26"/>
      <c r="H8" s="26"/>
      <c r="I8" s="284">
        <f t="shared" si="0"/>
        <v>72</v>
      </c>
      <c r="J8" s="284"/>
      <c r="K8" s="92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76</v>
      </c>
      <c r="D9" s="27"/>
      <c r="E9" s="27"/>
      <c r="F9" s="27"/>
      <c r="G9" s="27"/>
      <c r="H9" s="27"/>
      <c r="I9" s="285">
        <f t="shared" si="0"/>
        <v>76</v>
      </c>
      <c r="J9" s="285"/>
      <c r="K9" s="145" t="str">
        <f>IF(I9&gt;=$N$100,"Over","Under")</f>
        <v>Over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127</v>
      </c>
      <c r="D10" s="28"/>
      <c r="E10" s="28"/>
      <c r="F10" s="28"/>
      <c r="G10" s="28"/>
      <c r="H10" s="28"/>
      <c r="I10" s="269">
        <f t="shared" si="0"/>
        <v>127</v>
      </c>
      <c r="J10" s="269"/>
      <c r="K10" s="144" t="str">
        <f>IF(I10&gt;=$L$100,"Over","Under")</f>
        <v>Under</v>
      </c>
      <c r="L10" s="209">
        <f>+I10</f>
        <v>127</v>
      </c>
      <c r="M10" s="210">
        <f>+I11</f>
        <v>73</v>
      </c>
      <c r="N10" s="210">
        <f>+I12</f>
        <v>70</v>
      </c>
      <c r="O10" s="211">
        <f>+(2/3*M10)+(1/3*L10)</f>
        <v>91</v>
      </c>
      <c r="P10" s="210">
        <f>+L10-M10</f>
        <v>54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73</v>
      </c>
      <c r="D11" s="26"/>
      <c r="E11" s="26"/>
      <c r="F11" s="26"/>
      <c r="G11" s="26"/>
      <c r="H11" s="26"/>
      <c r="I11" s="284">
        <f t="shared" si="0"/>
        <v>73</v>
      </c>
      <c r="J11" s="284"/>
      <c r="K11" s="92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70</v>
      </c>
      <c r="D12" s="27"/>
      <c r="E12" s="27"/>
      <c r="F12" s="27"/>
      <c r="G12" s="27"/>
      <c r="H12" s="27"/>
      <c r="I12" s="285">
        <f t="shared" si="0"/>
        <v>70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127</v>
      </c>
      <c r="D13" s="28"/>
      <c r="E13" s="28"/>
      <c r="F13" s="28"/>
      <c r="G13" s="28"/>
      <c r="H13" s="28"/>
      <c r="I13" s="269">
        <f t="shared" si="0"/>
        <v>127</v>
      </c>
      <c r="J13" s="269"/>
      <c r="K13" s="144" t="str">
        <f>IF(I13&gt;=$L$100,"Over","Under")</f>
        <v>Under</v>
      </c>
      <c r="L13" s="209">
        <f>+I13</f>
        <v>127</v>
      </c>
      <c r="M13" s="210">
        <f>+I14</f>
        <v>73</v>
      </c>
      <c r="N13" s="210">
        <f>+I15</f>
        <v>70</v>
      </c>
      <c r="O13" s="211">
        <f>+(2/3*M13)+(1/3*L13)</f>
        <v>91</v>
      </c>
      <c r="P13" s="210">
        <f>+L13-M13</f>
        <v>54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73</v>
      </c>
      <c r="D14" s="26"/>
      <c r="E14" s="26"/>
      <c r="F14" s="26"/>
      <c r="G14" s="26"/>
      <c r="H14" s="26"/>
      <c r="I14" s="284">
        <f t="shared" si="0"/>
        <v>73</v>
      </c>
      <c r="J14" s="284"/>
      <c r="K14" s="92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70</v>
      </c>
      <c r="D15" s="27"/>
      <c r="E15" s="27"/>
      <c r="F15" s="27"/>
      <c r="G15" s="27"/>
      <c r="H15" s="27"/>
      <c r="I15" s="285">
        <f t="shared" si="0"/>
        <v>70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147</v>
      </c>
      <c r="D16" s="28"/>
      <c r="E16" s="28"/>
      <c r="F16" s="28"/>
      <c r="G16" s="28"/>
      <c r="H16" s="28"/>
      <c r="I16" s="269">
        <f t="shared" si="0"/>
        <v>147</v>
      </c>
      <c r="J16" s="269"/>
      <c r="K16" s="144" t="str">
        <f>IF(I16&gt;=$L$100,"Over","Under")</f>
        <v>Over</v>
      </c>
      <c r="L16" s="209">
        <f>+I16</f>
        <v>147</v>
      </c>
      <c r="M16" s="210">
        <f>+I17</f>
        <v>82</v>
      </c>
      <c r="N16" s="210">
        <f>+I18</f>
        <v>74</v>
      </c>
      <c r="O16" s="211">
        <f>+(2/3*M16)+(1/3*L16)</f>
        <v>103.66666666666666</v>
      </c>
      <c r="P16" s="210">
        <f>+L16-M16</f>
        <v>65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82</v>
      </c>
      <c r="D17" s="26"/>
      <c r="E17" s="26"/>
      <c r="F17" s="26"/>
      <c r="G17" s="26"/>
      <c r="H17" s="26"/>
      <c r="I17" s="284">
        <f t="shared" si="0"/>
        <v>82</v>
      </c>
      <c r="J17" s="284"/>
      <c r="K17" s="92" t="str">
        <f>IF(I17&gt;=$M$100,"Over","Under")</f>
        <v>Over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74</v>
      </c>
      <c r="D18" s="27"/>
      <c r="E18" s="27"/>
      <c r="F18" s="27"/>
      <c r="G18" s="27"/>
      <c r="H18" s="27"/>
      <c r="I18" s="285">
        <f t="shared" si="0"/>
        <v>74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127</v>
      </c>
      <c r="D19" s="28"/>
      <c r="E19" s="28"/>
      <c r="F19" s="28"/>
      <c r="G19" s="28"/>
      <c r="H19" s="28"/>
      <c r="I19" s="269">
        <f t="shared" si="0"/>
        <v>127</v>
      </c>
      <c r="J19" s="269"/>
      <c r="K19" s="144" t="str">
        <f>IF(I19&gt;=$L$100,"Over","Under")</f>
        <v>Under</v>
      </c>
      <c r="L19" s="209">
        <f>+I19</f>
        <v>127</v>
      </c>
      <c r="M19" s="210">
        <f>+I20</f>
        <v>73</v>
      </c>
      <c r="N19" s="210">
        <f>+I21</f>
        <v>70</v>
      </c>
      <c r="O19" s="211">
        <f>+(2/3*M19)+(1/3*L19)</f>
        <v>91</v>
      </c>
      <c r="P19" s="210">
        <f>+L19-M19</f>
        <v>54</v>
      </c>
      <c r="Q19" s="296">
        <v>6</v>
      </c>
      <c r="T19" s="19"/>
    </row>
    <row r="20" spans="1:47">
      <c r="A20" s="267"/>
      <c r="B20" s="132" t="s">
        <v>1</v>
      </c>
      <c r="C20" s="26">
        <v>73</v>
      </c>
      <c r="D20" s="26"/>
      <c r="E20" s="26"/>
      <c r="F20" s="26"/>
      <c r="G20" s="26"/>
      <c r="H20" s="26"/>
      <c r="I20" s="284">
        <f t="shared" si="0"/>
        <v>73</v>
      </c>
      <c r="J20" s="284"/>
      <c r="K20" s="92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70</v>
      </c>
      <c r="D21" s="27"/>
      <c r="E21" s="27"/>
      <c r="F21" s="27"/>
      <c r="G21" s="27"/>
      <c r="H21" s="27"/>
      <c r="I21" s="285">
        <f t="shared" si="0"/>
        <v>70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134</v>
      </c>
      <c r="D22" s="28"/>
      <c r="E22" s="28"/>
      <c r="F22" s="28"/>
      <c r="G22" s="28"/>
      <c r="H22" s="28"/>
      <c r="I22" s="269">
        <f t="shared" si="0"/>
        <v>134</v>
      </c>
      <c r="J22" s="269"/>
      <c r="K22" s="144" t="str">
        <f>IF(I22&gt;=$L$100,"Over","Under")</f>
        <v>Under</v>
      </c>
      <c r="L22" s="209">
        <f>+I22</f>
        <v>134</v>
      </c>
      <c r="M22" s="210">
        <f>+I23</f>
        <v>75</v>
      </c>
      <c r="N22" s="210">
        <f>+I24</f>
        <v>77</v>
      </c>
      <c r="O22" s="211">
        <f>+(2/3*M22)+(1/3*L22)</f>
        <v>94.666666666666657</v>
      </c>
      <c r="P22" s="210">
        <f>+L22-M22</f>
        <v>59</v>
      </c>
      <c r="Q22" s="296">
        <v>7</v>
      </c>
    </row>
    <row r="23" spans="1:47">
      <c r="A23" s="267"/>
      <c r="B23" s="132" t="s">
        <v>1</v>
      </c>
      <c r="C23" s="26">
        <v>75</v>
      </c>
      <c r="D23" s="26"/>
      <c r="E23" s="26"/>
      <c r="F23" s="26"/>
      <c r="G23" s="26"/>
      <c r="H23" s="26"/>
      <c r="I23" s="284">
        <f t="shared" si="0"/>
        <v>75</v>
      </c>
      <c r="J23" s="284"/>
      <c r="K23" s="92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77</v>
      </c>
      <c r="D24" s="27"/>
      <c r="E24" s="27"/>
      <c r="F24" s="27"/>
      <c r="G24" s="27"/>
      <c r="H24" s="27"/>
      <c r="I24" s="285">
        <f t="shared" si="0"/>
        <v>77</v>
      </c>
      <c r="J24" s="285"/>
      <c r="K24" s="145" t="str">
        <f>IF(I24&gt;=$N$100,"Over","Under")</f>
        <v>Over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127</v>
      </c>
      <c r="D25" s="28"/>
      <c r="E25" s="28"/>
      <c r="F25" s="28"/>
      <c r="G25" s="28"/>
      <c r="H25" s="28"/>
      <c r="I25" s="269">
        <f t="shared" si="0"/>
        <v>127</v>
      </c>
      <c r="J25" s="269"/>
      <c r="K25" s="144" t="str">
        <f>IF(I25&gt;=$L$100,"Over","Under")</f>
        <v>Under</v>
      </c>
      <c r="L25" s="209">
        <f>+I25</f>
        <v>127</v>
      </c>
      <c r="M25" s="210">
        <f>+I26</f>
        <v>73</v>
      </c>
      <c r="N25" s="210">
        <f>+I27</f>
        <v>70</v>
      </c>
      <c r="O25" s="211">
        <f>+(2/3*M25)+(1/3*L25)</f>
        <v>91</v>
      </c>
      <c r="P25" s="210">
        <f>+L25-M25</f>
        <v>54</v>
      </c>
      <c r="Q25" s="296">
        <v>8</v>
      </c>
    </row>
    <row r="26" spans="1:47">
      <c r="A26" s="267"/>
      <c r="B26" s="132" t="s">
        <v>1</v>
      </c>
      <c r="C26" s="26">
        <v>73</v>
      </c>
      <c r="D26" s="26"/>
      <c r="E26" s="26"/>
      <c r="F26" s="26"/>
      <c r="G26" s="26"/>
      <c r="H26" s="26"/>
      <c r="I26" s="284">
        <f t="shared" si="0"/>
        <v>73</v>
      </c>
      <c r="J26" s="284"/>
      <c r="K26" s="92" t="str">
        <f>IF(I26&gt;=$M$100,"Over","Under")</f>
        <v>Under</v>
      </c>
      <c r="L26" s="239"/>
      <c r="M26" s="240"/>
      <c r="N26" s="240"/>
      <c r="O26" s="240"/>
      <c r="P26" s="240"/>
      <c r="Q26" s="297"/>
    </row>
    <row r="27" spans="1:47" ht="13.5" thickBot="1">
      <c r="A27" s="268"/>
      <c r="B27" s="138" t="s">
        <v>2</v>
      </c>
      <c r="C27" s="27">
        <v>70</v>
      </c>
      <c r="D27" s="27"/>
      <c r="E27" s="27"/>
      <c r="F27" s="27"/>
      <c r="G27" s="27"/>
      <c r="H27" s="27"/>
      <c r="I27" s="285">
        <f t="shared" si="0"/>
        <v>70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153</v>
      </c>
      <c r="D28" s="28"/>
      <c r="E28" s="28"/>
      <c r="F28" s="28"/>
      <c r="G28" s="28"/>
      <c r="H28" s="28"/>
      <c r="I28" s="269">
        <f t="shared" si="0"/>
        <v>153</v>
      </c>
      <c r="J28" s="269"/>
      <c r="K28" s="144" t="str">
        <f>IF(I28&gt;=$L$100,"Over","Under")</f>
        <v>Over</v>
      </c>
      <c r="L28" s="209">
        <f>+I28</f>
        <v>153</v>
      </c>
      <c r="M28" s="210">
        <f>+I29</f>
        <v>84</v>
      </c>
      <c r="N28" s="210">
        <f>+I30</f>
        <v>80</v>
      </c>
      <c r="O28" s="211">
        <f>+(2/3*M28)+(1/3*L28)</f>
        <v>107</v>
      </c>
      <c r="P28" s="210">
        <f>+L28-M28</f>
        <v>69</v>
      </c>
      <c r="Q28" s="314">
        <v>9</v>
      </c>
    </row>
    <row r="29" spans="1:47">
      <c r="A29" s="267"/>
      <c r="B29" s="132" t="s">
        <v>1</v>
      </c>
      <c r="C29" s="26">
        <v>84</v>
      </c>
      <c r="D29" s="26"/>
      <c r="E29" s="26"/>
      <c r="F29" s="26"/>
      <c r="G29" s="26"/>
      <c r="H29" s="26"/>
      <c r="I29" s="284">
        <f t="shared" si="0"/>
        <v>84</v>
      </c>
      <c r="J29" s="284"/>
      <c r="K29" s="92" t="str">
        <f>IF(I29&gt;=$M$100,"Over","Under")</f>
        <v>Over</v>
      </c>
      <c r="L29" s="146"/>
      <c r="M29" s="147"/>
      <c r="N29" s="147"/>
      <c r="O29" s="147"/>
      <c r="P29" s="147"/>
      <c r="Q29" s="315"/>
    </row>
    <row r="30" spans="1:47" ht="13.5" thickBot="1">
      <c r="A30" s="268"/>
      <c r="B30" s="138" t="s">
        <v>2</v>
      </c>
      <c r="C30" s="27">
        <v>80</v>
      </c>
      <c r="D30" s="27"/>
      <c r="E30" s="27"/>
      <c r="F30" s="27"/>
      <c r="G30" s="27"/>
      <c r="H30" s="27"/>
      <c r="I30" s="285">
        <f t="shared" si="0"/>
        <v>80</v>
      </c>
      <c r="J30" s="285"/>
      <c r="K30" s="145" t="str">
        <f>IF(I30&gt;=$N$100,"Over","Under")</f>
        <v>Over</v>
      </c>
      <c r="L30" s="148"/>
      <c r="M30" s="149"/>
      <c r="N30" s="149"/>
      <c r="O30" s="149"/>
      <c r="P30" s="149"/>
      <c r="Q30" s="316"/>
    </row>
    <row r="31" spans="1:47">
      <c r="A31" s="266">
        <v>10</v>
      </c>
      <c r="B31" s="137" t="s">
        <v>0</v>
      </c>
      <c r="C31" s="28">
        <v>127</v>
      </c>
      <c r="D31" s="28"/>
      <c r="E31" s="28"/>
      <c r="F31" s="28"/>
      <c r="G31" s="28"/>
      <c r="H31" s="28"/>
      <c r="I31" s="269">
        <f t="shared" si="0"/>
        <v>127</v>
      </c>
      <c r="J31" s="269"/>
      <c r="K31" s="144" t="str">
        <f>IF(I31&gt;=$L$100,"Over","Under")</f>
        <v>Under</v>
      </c>
      <c r="L31" s="209">
        <f>+I31</f>
        <v>127</v>
      </c>
      <c r="M31" s="210">
        <f>+I32</f>
        <v>73</v>
      </c>
      <c r="N31" s="210">
        <f>+I33</f>
        <v>70</v>
      </c>
      <c r="O31" s="211">
        <f>+(2/3*M31)+(1/3*L31)</f>
        <v>91</v>
      </c>
      <c r="P31" s="210">
        <f>+L31-M31</f>
        <v>54</v>
      </c>
      <c r="Q31" s="296">
        <v>10</v>
      </c>
    </row>
    <row r="32" spans="1:47">
      <c r="A32" s="267"/>
      <c r="B32" s="132" t="s">
        <v>1</v>
      </c>
      <c r="C32" s="26">
        <v>73</v>
      </c>
      <c r="D32" s="26"/>
      <c r="E32" s="26"/>
      <c r="F32" s="26"/>
      <c r="G32" s="26"/>
      <c r="H32" s="26"/>
      <c r="I32" s="284">
        <f t="shared" si="0"/>
        <v>73</v>
      </c>
      <c r="J32" s="284"/>
      <c r="K32" s="92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70</v>
      </c>
      <c r="D33" s="27"/>
      <c r="E33" s="27"/>
      <c r="F33" s="27"/>
      <c r="G33" s="27"/>
      <c r="H33" s="27"/>
      <c r="I33" s="285">
        <f t="shared" si="0"/>
        <v>70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134</v>
      </c>
      <c r="D34" s="28"/>
      <c r="E34" s="28"/>
      <c r="F34" s="28"/>
      <c r="G34" s="28"/>
      <c r="H34" s="28"/>
      <c r="I34" s="269">
        <f t="shared" si="0"/>
        <v>134</v>
      </c>
      <c r="J34" s="269"/>
      <c r="K34" s="144" t="str">
        <f>IF(I34&gt;=$L$100,"Over","Under")</f>
        <v>Under</v>
      </c>
      <c r="L34" s="201">
        <f>+I34</f>
        <v>134</v>
      </c>
      <c r="M34" s="202">
        <f>+I35</f>
        <v>73</v>
      </c>
      <c r="N34" s="202">
        <f>+I36</f>
        <v>70</v>
      </c>
      <c r="O34" s="203">
        <f>+(2/3*M34)+(1/3*L34)</f>
        <v>93.333333333333329</v>
      </c>
      <c r="P34" s="202">
        <f>+L34-M34</f>
        <v>61</v>
      </c>
      <c r="Q34" s="296">
        <v>11</v>
      </c>
    </row>
    <row r="35" spans="1:31">
      <c r="A35" s="267"/>
      <c r="B35" s="132" t="s">
        <v>1</v>
      </c>
      <c r="C35" s="26">
        <v>73</v>
      </c>
      <c r="D35" s="26"/>
      <c r="E35" s="26"/>
      <c r="F35" s="26"/>
      <c r="G35" s="26"/>
      <c r="H35" s="26"/>
      <c r="I35" s="284">
        <f t="shared" si="0"/>
        <v>73</v>
      </c>
      <c r="J35" s="284"/>
      <c r="K35" s="92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70</v>
      </c>
      <c r="D36" s="27"/>
      <c r="E36" s="27"/>
      <c r="F36" s="27"/>
      <c r="G36" s="27"/>
      <c r="H36" s="27"/>
      <c r="I36" s="285">
        <f t="shared" si="0"/>
        <v>70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28">
        <v>127</v>
      </c>
      <c r="D37" s="28"/>
      <c r="E37" s="28"/>
      <c r="F37" s="28"/>
      <c r="G37" s="28"/>
      <c r="H37" s="28"/>
      <c r="I37" s="269">
        <f t="shared" si="0"/>
        <v>127</v>
      </c>
      <c r="J37" s="269"/>
      <c r="K37" s="144" t="str">
        <f>IF(I37&gt;=$L$100,"Over","Under")</f>
        <v>Under</v>
      </c>
      <c r="L37" s="209">
        <f>+I37</f>
        <v>127</v>
      </c>
      <c r="M37" s="210">
        <f>+I38</f>
        <v>73</v>
      </c>
      <c r="N37" s="210">
        <f>+I39</f>
        <v>70</v>
      </c>
      <c r="O37" s="211">
        <f>+(2/3*M37)+(1/3*L37)</f>
        <v>91</v>
      </c>
      <c r="P37" s="210">
        <f>+L37-M37</f>
        <v>54</v>
      </c>
      <c r="Q37" s="296">
        <v>12</v>
      </c>
    </row>
    <row r="38" spans="1:31">
      <c r="A38" s="267"/>
      <c r="B38" s="132" t="s">
        <v>1</v>
      </c>
      <c r="C38" s="26">
        <v>73</v>
      </c>
      <c r="D38" s="26"/>
      <c r="E38" s="26"/>
      <c r="F38" s="26"/>
      <c r="G38" s="26"/>
      <c r="H38" s="26"/>
      <c r="I38" s="284">
        <f t="shared" si="0"/>
        <v>73</v>
      </c>
      <c r="J38" s="284"/>
      <c r="K38" s="92" t="str">
        <f>IF(I38&gt;=$M$100,"Over","Under")</f>
        <v>Under</v>
      </c>
      <c r="L38" s="146"/>
      <c r="M38" s="147"/>
      <c r="N38" s="147"/>
      <c r="O38" s="147"/>
      <c r="P38" s="147"/>
      <c r="Q38" s="297"/>
      <c r="R38" s="170" t="str">
        <f>+R1</f>
        <v>Januar</v>
      </c>
      <c r="S38" s="127" t="str">
        <f>+S1</f>
        <v>Februar</v>
      </c>
      <c r="T38" s="127" t="str">
        <f t="shared" ref="T38:AC38" si="1">+T1</f>
        <v>Marts</v>
      </c>
      <c r="U38" s="127" t="str">
        <f t="shared" si="1"/>
        <v>April</v>
      </c>
      <c r="V38" s="127" t="str">
        <f t="shared" si="1"/>
        <v>Maj</v>
      </c>
      <c r="W38" s="127" t="str">
        <f t="shared" si="1"/>
        <v>Juni</v>
      </c>
      <c r="X38" s="127" t="str">
        <f t="shared" si="1"/>
        <v>Juli</v>
      </c>
      <c r="Y38" s="127" t="str">
        <f t="shared" si="1"/>
        <v>August</v>
      </c>
      <c r="Z38" s="127" t="str">
        <f t="shared" si="1"/>
        <v>September</v>
      </c>
      <c r="AA38" s="127" t="str">
        <f t="shared" si="1"/>
        <v>Oktober</v>
      </c>
      <c r="AB38" s="127" t="str">
        <f t="shared" si="1"/>
        <v>November</v>
      </c>
      <c r="AC38" s="127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27">
        <v>70</v>
      </c>
      <c r="D39" s="27"/>
      <c r="E39" s="27"/>
      <c r="F39" s="27"/>
      <c r="G39" s="27"/>
      <c r="H39" s="27"/>
      <c r="I39" s="285">
        <f t="shared" si="0"/>
        <v>70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164">
        <f>+Januar!R39</f>
        <v>149</v>
      </c>
      <c r="S39" s="36">
        <f>+Februar!S39</f>
        <v>143</v>
      </c>
      <c r="T39" s="36">
        <f>+Marts!T39</f>
        <v>154</v>
      </c>
      <c r="U39" s="36">
        <f>+$R$85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127</v>
      </c>
      <c r="D40" s="28"/>
      <c r="E40" s="28"/>
      <c r="F40" s="28"/>
      <c r="G40" s="28"/>
      <c r="H40" s="28"/>
      <c r="I40" s="269">
        <f t="shared" si="0"/>
        <v>127</v>
      </c>
      <c r="J40" s="269"/>
      <c r="K40" s="144" t="str">
        <f>IF(I40&gt;=$L$100,"Over","Under")</f>
        <v>Under</v>
      </c>
      <c r="L40" s="209">
        <f>+I40</f>
        <v>127</v>
      </c>
      <c r="M40" s="210">
        <f>+I41</f>
        <v>73</v>
      </c>
      <c r="N40" s="210">
        <f>+I42</f>
        <v>70</v>
      </c>
      <c r="O40" s="211">
        <f>+(2/3*M40)+(1/3*L40)</f>
        <v>91</v>
      </c>
      <c r="P40" s="210">
        <f>+L40-M40</f>
        <v>54</v>
      </c>
      <c r="Q40" s="296">
        <v>13</v>
      </c>
      <c r="R40" s="164">
        <f>+Januar!R40</f>
        <v>115</v>
      </c>
      <c r="S40" s="36">
        <f>+Februar!S40</f>
        <v>111</v>
      </c>
      <c r="T40" s="36">
        <f>+Marts!T40</f>
        <v>112</v>
      </c>
      <c r="U40" s="36">
        <f>+$R$88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73</v>
      </c>
      <c r="D41" s="26"/>
      <c r="E41" s="26"/>
      <c r="F41" s="26"/>
      <c r="G41" s="26"/>
      <c r="H41" s="26"/>
      <c r="I41" s="284">
        <f t="shared" si="0"/>
        <v>73</v>
      </c>
      <c r="J41" s="284"/>
      <c r="K41" s="92" t="str">
        <f>IF(I41&gt;=$M$100,"Over","Under")</f>
        <v>Under</v>
      </c>
      <c r="L41" s="146"/>
      <c r="M41" s="147"/>
      <c r="N41" s="147"/>
      <c r="O41" s="147"/>
      <c r="P41" s="147"/>
      <c r="Q41" s="297"/>
      <c r="R41" s="165">
        <f>+Januar!R41</f>
        <v>88</v>
      </c>
      <c r="S41" s="37">
        <f>+Februar!S41</f>
        <v>81</v>
      </c>
      <c r="T41" s="37">
        <f>+Marts!T41</f>
        <v>91</v>
      </c>
      <c r="U41" s="37">
        <f>+$S$85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70</v>
      </c>
      <c r="D42" s="27"/>
      <c r="E42" s="27"/>
      <c r="F42" s="27"/>
      <c r="G42" s="27"/>
      <c r="H42" s="27"/>
      <c r="I42" s="285">
        <f t="shared" si="0"/>
        <v>70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165">
        <f>+Januar!R42</f>
        <v>64</v>
      </c>
      <c r="S42" s="37">
        <f>+Februar!S42</f>
        <v>68</v>
      </c>
      <c r="T42" s="37">
        <f>+Marts!T42</f>
        <v>66</v>
      </c>
      <c r="U42" s="37">
        <f>+$S$88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129</v>
      </c>
      <c r="D43" s="28"/>
      <c r="E43" s="28"/>
      <c r="F43" s="28"/>
      <c r="G43" s="28"/>
      <c r="H43" s="28"/>
      <c r="I43" s="269">
        <f t="shared" si="0"/>
        <v>129</v>
      </c>
      <c r="J43" s="269"/>
      <c r="K43" s="144" t="str">
        <f>IF(I43&gt;=$L$100,"Over","Under")</f>
        <v>Under</v>
      </c>
      <c r="L43" s="209">
        <f>+I43</f>
        <v>129</v>
      </c>
      <c r="M43" s="210">
        <f>+I44</f>
        <v>74</v>
      </c>
      <c r="N43" s="210">
        <f>+I45</f>
        <v>70</v>
      </c>
      <c r="O43" s="211">
        <f>+(2/3*M43)+(1/3*L43)</f>
        <v>92.333333333333329</v>
      </c>
      <c r="P43" s="210">
        <f>+L43-M43</f>
        <v>55</v>
      </c>
      <c r="Q43" s="296">
        <v>14</v>
      </c>
      <c r="R43" s="166">
        <f>+Januar!R43</f>
        <v>82</v>
      </c>
      <c r="S43" s="38">
        <f>+Februar!S43</f>
        <v>81</v>
      </c>
      <c r="T43" s="38">
        <f>+Marts!T43</f>
        <v>82</v>
      </c>
      <c r="U43" s="38">
        <f>+$T$85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74</v>
      </c>
      <c r="D44" s="26"/>
      <c r="E44" s="26"/>
      <c r="F44" s="26"/>
      <c r="G44" s="26"/>
      <c r="H44" s="26"/>
      <c r="I44" s="284">
        <f t="shared" si="0"/>
        <v>74</v>
      </c>
      <c r="J44" s="284"/>
      <c r="K44" s="92" t="str">
        <f>IF(I44&gt;=$M$100,"Over","Under")</f>
        <v>Under</v>
      </c>
      <c r="L44" s="146"/>
      <c r="M44" s="147"/>
      <c r="N44" s="147"/>
      <c r="O44" s="147"/>
      <c r="P44" s="147"/>
      <c r="Q44" s="297"/>
      <c r="R44" s="166">
        <f>+Januar!R44</f>
        <v>65</v>
      </c>
      <c r="S44" s="38">
        <f>+Februar!S44</f>
        <v>67</v>
      </c>
      <c r="T44" s="38">
        <f>+Marts!T44</f>
        <v>65</v>
      </c>
      <c r="U44" s="38">
        <f>+$T$88</f>
        <v>67</v>
      </c>
      <c r="V44" s="38">
        <f>+Maj!V44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70</v>
      </c>
      <c r="D45" s="27"/>
      <c r="E45" s="27"/>
      <c r="F45" s="27"/>
      <c r="G45" s="27"/>
      <c r="H45" s="27"/>
      <c r="I45" s="285">
        <f t="shared" si="0"/>
        <v>70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130</v>
      </c>
      <c r="D46" s="28"/>
      <c r="E46" s="28"/>
      <c r="F46" s="28"/>
      <c r="G46" s="28"/>
      <c r="H46" s="28"/>
      <c r="I46" s="269">
        <f t="shared" si="0"/>
        <v>130</v>
      </c>
      <c r="J46" s="269"/>
      <c r="K46" s="144" t="str">
        <f>IF(I46&gt;=$L$100,"Over","Under")</f>
        <v>Under</v>
      </c>
      <c r="L46" s="209">
        <f>+I46</f>
        <v>130</v>
      </c>
      <c r="M46" s="210">
        <f>+I47</f>
        <v>73</v>
      </c>
      <c r="N46" s="210">
        <f>+I48</f>
        <v>72</v>
      </c>
      <c r="O46" s="211">
        <f>+(2/3*M46)+(1/3*L46)</f>
        <v>92</v>
      </c>
      <c r="P46" s="210">
        <f>+L46-M46</f>
        <v>57</v>
      </c>
      <c r="Q46" s="296">
        <v>15</v>
      </c>
    </row>
    <row r="47" spans="1:31">
      <c r="A47" s="267"/>
      <c r="B47" s="132" t="s">
        <v>1</v>
      </c>
      <c r="C47" s="26">
        <v>73</v>
      </c>
      <c r="D47" s="26"/>
      <c r="E47" s="26"/>
      <c r="F47" s="26"/>
      <c r="G47" s="26"/>
      <c r="H47" s="26"/>
      <c r="I47" s="284">
        <f t="shared" si="0"/>
        <v>73</v>
      </c>
      <c r="J47" s="284"/>
      <c r="K47" s="92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72</v>
      </c>
      <c r="D48" s="27"/>
      <c r="E48" s="27"/>
      <c r="F48" s="27"/>
      <c r="G48" s="27"/>
      <c r="H48" s="27"/>
      <c r="I48" s="285">
        <f t="shared" si="0"/>
        <v>72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127</v>
      </c>
      <c r="D49" s="28"/>
      <c r="E49" s="28"/>
      <c r="F49" s="28"/>
      <c r="G49" s="28"/>
      <c r="H49" s="28"/>
      <c r="I49" s="269">
        <f t="shared" si="0"/>
        <v>127</v>
      </c>
      <c r="J49" s="269"/>
      <c r="K49" s="144" t="str">
        <f>IF(I49&gt;=$L$100,"Over","Under")</f>
        <v>Under</v>
      </c>
      <c r="L49" s="209">
        <f>+I49</f>
        <v>127</v>
      </c>
      <c r="M49" s="210">
        <f>+I50</f>
        <v>73</v>
      </c>
      <c r="N49" s="210">
        <f>+I51</f>
        <v>70</v>
      </c>
      <c r="O49" s="211">
        <f>+(2/3*M49)+(1/3*L49)</f>
        <v>91</v>
      </c>
      <c r="P49" s="210">
        <f>+L49-M49</f>
        <v>54</v>
      </c>
      <c r="Q49" s="296">
        <v>16</v>
      </c>
    </row>
    <row r="50" spans="1:17">
      <c r="A50" s="267"/>
      <c r="B50" s="132" t="s">
        <v>1</v>
      </c>
      <c r="C50" s="26">
        <v>73</v>
      </c>
      <c r="D50" s="26"/>
      <c r="E50" s="26"/>
      <c r="F50" s="26"/>
      <c r="G50" s="26"/>
      <c r="H50" s="26"/>
      <c r="I50" s="284">
        <f t="shared" si="0"/>
        <v>73</v>
      </c>
      <c r="J50" s="284"/>
      <c r="K50" s="92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70</v>
      </c>
      <c r="D51" s="27"/>
      <c r="E51" s="27"/>
      <c r="F51" s="27"/>
      <c r="G51" s="27"/>
      <c r="H51" s="27"/>
      <c r="I51" s="285">
        <f t="shared" si="0"/>
        <v>70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128</v>
      </c>
      <c r="D52" s="28"/>
      <c r="E52" s="28"/>
      <c r="F52" s="28"/>
      <c r="G52" s="28"/>
      <c r="H52" s="28"/>
      <c r="I52" s="269">
        <f t="shared" si="0"/>
        <v>128</v>
      </c>
      <c r="J52" s="269"/>
      <c r="K52" s="144" t="str">
        <f>IF(I52&gt;=$L$100,"Over","Under")</f>
        <v>Under</v>
      </c>
      <c r="L52" s="209">
        <f>+I52</f>
        <v>128</v>
      </c>
      <c r="M52" s="210">
        <f>+I53</f>
        <v>71</v>
      </c>
      <c r="N52" s="210">
        <f>+I54</f>
        <v>70</v>
      </c>
      <c r="O52" s="211">
        <f>+(2/3*M52)+(1/3*L52)</f>
        <v>90</v>
      </c>
      <c r="P52" s="210">
        <f>+L52-M52</f>
        <v>57</v>
      </c>
      <c r="Q52" s="296">
        <v>17</v>
      </c>
    </row>
    <row r="53" spans="1:17">
      <c r="A53" s="267"/>
      <c r="B53" s="132" t="s">
        <v>1</v>
      </c>
      <c r="C53" s="26">
        <v>71</v>
      </c>
      <c r="D53" s="26"/>
      <c r="E53" s="26"/>
      <c r="F53" s="26"/>
      <c r="G53" s="26"/>
      <c r="H53" s="26"/>
      <c r="I53" s="284">
        <f t="shared" si="0"/>
        <v>71</v>
      </c>
      <c r="J53" s="284"/>
      <c r="K53" s="92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70</v>
      </c>
      <c r="D54" s="27"/>
      <c r="E54" s="27"/>
      <c r="F54" s="27"/>
      <c r="G54" s="27"/>
      <c r="H54" s="27"/>
      <c r="I54" s="285">
        <f t="shared" si="0"/>
        <v>70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127</v>
      </c>
      <c r="D55" s="28"/>
      <c r="E55" s="28"/>
      <c r="F55" s="28"/>
      <c r="G55" s="28"/>
      <c r="H55" s="28"/>
      <c r="I55" s="269">
        <f t="shared" si="0"/>
        <v>127</v>
      </c>
      <c r="J55" s="269"/>
      <c r="K55" s="144" t="str">
        <f>IF(I55&gt;=$L$100,"Over","Under")</f>
        <v>Under</v>
      </c>
      <c r="L55" s="209">
        <f>+I55</f>
        <v>127</v>
      </c>
      <c r="M55" s="210">
        <f>+I56</f>
        <v>73</v>
      </c>
      <c r="N55" s="210">
        <f>+I57</f>
        <v>70</v>
      </c>
      <c r="O55" s="211">
        <f>+(2/3*M55)+(1/3*L55)</f>
        <v>91</v>
      </c>
      <c r="P55" s="210">
        <f>+L55-M55</f>
        <v>54</v>
      </c>
      <c r="Q55" s="296">
        <v>18</v>
      </c>
    </row>
    <row r="56" spans="1:17">
      <c r="A56" s="267"/>
      <c r="B56" s="132" t="s">
        <v>1</v>
      </c>
      <c r="C56" s="26">
        <v>73</v>
      </c>
      <c r="D56" s="26"/>
      <c r="E56" s="26"/>
      <c r="F56" s="26"/>
      <c r="G56" s="26"/>
      <c r="H56" s="26"/>
      <c r="I56" s="284">
        <f t="shared" si="0"/>
        <v>73</v>
      </c>
      <c r="J56" s="284"/>
      <c r="K56" s="92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70</v>
      </c>
      <c r="D57" s="27"/>
      <c r="E57" s="27"/>
      <c r="F57" s="27"/>
      <c r="G57" s="27"/>
      <c r="H57" s="27"/>
      <c r="I57" s="285">
        <f t="shared" si="0"/>
        <v>70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127</v>
      </c>
      <c r="D58" s="28"/>
      <c r="E58" s="28"/>
      <c r="F58" s="28"/>
      <c r="G58" s="28"/>
      <c r="H58" s="28"/>
      <c r="I58" s="269">
        <f t="shared" si="0"/>
        <v>127</v>
      </c>
      <c r="J58" s="269"/>
      <c r="K58" s="144" t="str">
        <f>IF(I58&gt;=$L$100,"Over","Under")</f>
        <v>Under</v>
      </c>
      <c r="L58" s="209">
        <f>+I58</f>
        <v>127</v>
      </c>
      <c r="M58" s="210">
        <f>+I59</f>
        <v>73</v>
      </c>
      <c r="N58" s="210">
        <f>+I60</f>
        <v>70</v>
      </c>
      <c r="O58" s="211">
        <f>+(2/3*M58)+(1/3*L58)</f>
        <v>91</v>
      </c>
      <c r="P58" s="210">
        <f>+L58-M58</f>
        <v>54</v>
      </c>
      <c r="Q58" s="296">
        <v>19</v>
      </c>
    </row>
    <row r="59" spans="1:17">
      <c r="A59" s="267"/>
      <c r="B59" s="132" t="s">
        <v>1</v>
      </c>
      <c r="C59" s="26">
        <v>73</v>
      </c>
      <c r="D59" s="26"/>
      <c r="E59" s="26"/>
      <c r="F59" s="26"/>
      <c r="G59" s="26"/>
      <c r="H59" s="26"/>
      <c r="I59" s="284">
        <f t="shared" si="0"/>
        <v>73</v>
      </c>
      <c r="J59" s="284"/>
      <c r="K59" s="92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70</v>
      </c>
      <c r="D60" s="27"/>
      <c r="E60" s="27"/>
      <c r="F60" s="27"/>
      <c r="G60" s="27"/>
      <c r="H60" s="27"/>
      <c r="I60" s="285">
        <f t="shared" si="0"/>
        <v>70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127</v>
      </c>
      <c r="D61" s="28"/>
      <c r="E61" s="28"/>
      <c r="F61" s="28"/>
      <c r="G61" s="28"/>
      <c r="H61" s="28"/>
      <c r="I61" s="269">
        <f t="shared" si="0"/>
        <v>127</v>
      </c>
      <c r="J61" s="269"/>
      <c r="K61" s="144" t="str">
        <f>IF(I61&gt;=$L$100,"Over","Under")</f>
        <v>Under</v>
      </c>
      <c r="L61" s="209">
        <f>+I61</f>
        <v>127</v>
      </c>
      <c r="M61" s="210">
        <f>+I62</f>
        <v>73</v>
      </c>
      <c r="N61" s="210">
        <f>+I63</f>
        <v>70</v>
      </c>
      <c r="O61" s="211">
        <f>+(2/3*M61)+(1/3*L61)</f>
        <v>91</v>
      </c>
      <c r="P61" s="210">
        <f>+L61-M61</f>
        <v>54</v>
      </c>
      <c r="Q61" s="296">
        <v>20</v>
      </c>
    </row>
    <row r="62" spans="1:17">
      <c r="A62" s="267"/>
      <c r="B62" s="132" t="s">
        <v>1</v>
      </c>
      <c r="C62" s="26">
        <v>73</v>
      </c>
      <c r="D62" s="26"/>
      <c r="E62" s="26"/>
      <c r="F62" s="26"/>
      <c r="G62" s="26"/>
      <c r="H62" s="26"/>
      <c r="I62" s="284">
        <f t="shared" si="0"/>
        <v>73</v>
      </c>
      <c r="J62" s="284"/>
      <c r="K62" s="92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70</v>
      </c>
      <c r="D63" s="27"/>
      <c r="E63" s="27"/>
      <c r="F63" s="27"/>
      <c r="G63" s="27"/>
      <c r="H63" s="27"/>
      <c r="I63" s="285">
        <f t="shared" si="0"/>
        <v>70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127</v>
      </c>
      <c r="D64" s="28"/>
      <c r="E64" s="28"/>
      <c r="F64" s="28"/>
      <c r="G64" s="28"/>
      <c r="H64" s="28"/>
      <c r="I64" s="269">
        <f t="shared" si="0"/>
        <v>127</v>
      </c>
      <c r="J64" s="269"/>
      <c r="K64" s="144" t="str">
        <f>IF(I64&gt;=$L$100,"Over","Under")</f>
        <v>Under</v>
      </c>
      <c r="L64" s="209">
        <f>+I64</f>
        <v>127</v>
      </c>
      <c r="M64" s="210">
        <f>+I65</f>
        <v>73</v>
      </c>
      <c r="N64" s="210">
        <f>+I66</f>
        <v>70</v>
      </c>
      <c r="O64" s="211">
        <f>+(2/3*M64)+(1/3*L64)</f>
        <v>91</v>
      </c>
      <c r="P64" s="210">
        <f>+L64-M64</f>
        <v>54</v>
      </c>
      <c r="Q64" s="296">
        <v>21</v>
      </c>
    </row>
    <row r="65" spans="1:23">
      <c r="A65" s="267"/>
      <c r="B65" s="132" t="s">
        <v>1</v>
      </c>
      <c r="C65" s="26">
        <v>73</v>
      </c>
      <c r="D65" s="26"/>
      <c r="E65" s="26"/>
      <c r="F65" s="26"/>
      <c r="G65" s="26"/>
      <c r="H65" s="26"/>
      <c r="I65" s="284">
        <f t="shared" si="0"/>
        <v>73</v>
      </c>
      <c r="J65" s="284"/>
      <c r="K65" s="92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70</v>
      </c>
      <c r="D66" s="27"/>
      <c r="E66" s="27"/>
      <c r="F66" s="27"/>
      <c r="G66" s="27"/>
      <c r="H66" s="27"/>
      <c r="I66" s="285">
        <f t="shared" si="0"/>
        <v>70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127</v>
      </c>
      <c r="D67" s="28"/>
      <c r="E67" s="28"/>
      <c r="F67" s="28"/>
      <c r="G67" s="28"/>
      <c r="H67" s="28"/>
      <c r="I67" s="269">
        <f t="shared" si="0"/>
        <v>127</v>
      </c>
      <c r="J67" s="269"/>
      <c r="K67" s="144" t="str">
        <f>IF(I67&gt;=$L$100,"Over","Under")</f>
        <v>Under</v>
      </c>
      <c r="L67" s="209">
        <f>+I67</f>
        <v>127</v>
      </c>
      <c r="M67" s="210">
        <f>+I68</f>
        <v>73</v>
      </c>
      <c r="N67" s="210">
        <f>+I69</f>
        <v>70</v>
      </c>
      <c r="O67" s="211">
        <f>+(2/3*M67)+(1/3*L67)</f>
        <v>91</v>
      </c>
      <c r="P67" s="210">
        <f>+L67-M67</f>
        <v>54</v>
      </c>
      <c r="Q67" s="296">
        <v>22</v>
      </c>
    </row>
    <row r="68" spans="1:23">
      <c r="A68" s="267"/>
      <c r="B68" s="132" t="s">
        <v>1</v>
      </c>
      <c r="C68" s="26">
        <v>73</v>
      </c>
      <c r="D68" s="26"/>
      <c r="E68" s="26"/>
      <c r="F68" s="26"/>
      <c r="G68" s="26"/>
      <c r="H68" s="26"/>
      <c r="I68" s="284">
        <f t="shared" ref="I68:I93" si="2">INT(AVERAGE(C68:H68))</f>
        <v>73</v>
      </c>
      <c r="J68" s="284"/>
      <c r="K68" s="92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70</v>
      </c>
      <c r="D69" s="27"/>
      <c r="E69" s="27"/>
      <c r="F69" s="27"/>
      <c r="G69" s="27"/>
      <c r="H69" s="27"/>
      <c r="I69" s="285">
        <f t="shared" si="2"/>
        <v>70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122</v>
      </c>
      <c r="D70" s="28"/>
      <c r="E70" s="28"/>
      <c r="F70" s="28"/>
      <c r="G70" s="28"/>
      <c r="H70" s="28"/>
      <c r="I70" s="269">
        <f t="shared" si="2"/>
        <v>122</v>
      </c>
      <c r="J70" s="269"/>
      <c r="K70" s="144" t="str">
        <f>IF(I70&gt;=$L$100,"Over","Under")</f>
        <v>Under</v>
      </c>
      <c r="L70" s="209">
        <f>+I70</f>
        <v>122</v>
      </c>
      <c r="M70" s="210">
        <f>+I71</f>
        <v>81</v>
      </c>
      <c r="N70" s="210">
        <f>+I72</f>
        <v>82</v>
      </c>
      <c r="O70" s="211">
        <f>+(2/3*M70)+(1/3*L70)</f>
        <v>94.666666666666657</v>
      </c>
      <c r="P70" s="210">
        <f>+L70-M70</f>
        <v>41</v>
      </c>
      <c r="Q70" s="296">
        <v>23</v>
      </c>
    </row>
    <row r="71" spans="1:23">
      <c r="A71" s="267"/>
      <c r="B71" s="132" t="s">
        <v>1</v>
      </c>
      <c r="C71" s="26">
        <v>81</v>
      </c>
      <c r="D71" s="26"/>
      <c r="E71" s="26"/>
      <c r="F71" s="26"/>
      <c r="G71" s="26"/>
      <c r="H71" s="26"/>
      <c r="I71" s="284">
        <f t="shared" si="2"/>
        <v>81</v>
      </c>
      <c r="J71" s="284"/>
      <c r="K71" s="92" t="str">
        <f>IF(I71&gt;=$M$100,"Over","Under")</f>
        <v>Over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82</v>
      </c>
      <c r="D72" s="27"/>
      <c r="E72" s="27"/>
      <c r="F72" s="27"/>
      <c r="G72" s="27"/>
      <c r="H72" s="27"/>
      <c r="I72" s="285">
        <f t="shared" si="2"/>
        <v>82</v>
      </c>
      <c r="J72" s="285"/>
      <c r="K72" s="145" t="str">
        <f>IF(I72&gt;=$N$100,"Over","Under")</f>
        <v>Over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147</v>
      </c>
      <c r="D73" s="28"/>
      <c r="E73" s="28"/>
      <c r="F73" s="28"/>
      <c r="G73" s="28"/>
      <c r="H73" s="28"/>
      <c r="I73" s="269">
        <f t="shared" si="2"/>
        <v>147</v>
      </c>
      <c r="J73" s="269"/>
      <c r="K73" s="144" t="str">
        <f>IF(I73&gt;=$L$100,"Over","Under")</f>
        <v>Over</v>
      </c>
      <c r="L73" s="209">
        <f>+I73</f>
        <v>147</v>
      </c>
      <c r="M73" s="210">
        <f>+I74</f>
        <v>83</v>
      </c>
      <c r="N73" s="210">
        <f>+I75</f>
        <v>73</v>
      </c>
      <c r="O73" s="211">
        <f>+(2/3*M73)+(1/3*L73)</f>
        <v>104.33333333333333</v>
      </c>
      <c r="P73" s="210">
        <f>+L73-M73</f>
        <v>64</v>
      </c>
      <c r="Q73" s="296">
        <v>24</v>
      </c>
    </row>
    <row r="74" spans="1:23">
      <c r="A74" s="267"/>
      <c r="B74" s="132" t="s">
        <v>1</v>
      </c>
      <c r="C74" s="26">
        <v>83</v>
      </c>
      <c r="D74" s="26"/>
      <c r="E74" s="26"/>
      <c r="F74" s="26"/>
      <c r="G74" s="26"/>
      <c r="H74" s="26"/>
      <c r="I74" s="284">
        <f t="shared" si="2"/>
        <v>83</v>
      </c>
      <c r="J74" s="284"/>
      <c r="K74" s="92" t="str">
        <f>IF(I74&gt;=$M$100,"Over","Under")</f>
        <v>Over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73</v>
      </c>
      <c r="D75" s="27"/>
      <c r="E75" s="27"/>
      <c r="F75" s="27"/>
      <c r="G75" s="27"/>
      <c r="H75" s="27"/>
      <c r="I75" s="285">
        <f t="shared" si="2"/>
        <v>73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127</v>
      </c>
      <c r="D76" s="28"/>
      <c r="E76" s="28"/>
      <c r="F76" s="28"/>
      <c r="G76" s="28"/>
      <c r="H76" s="28"/>
      <c r="I76" s="269">
        <f t="shared" si="2"/>
        <v>127</v>
      </c>
      <c r="J76" s="269"/>
      <c r="K76" s="144" t="str">
        <f>IF(I76&gt;=$L$100,"Over","Under")</f>
        <v>Under</v>
      </c>
      <c r="L76" s="209">
        <f>+I76</f>
        <v>127</v>
      </c>
      <c r="M76" s="210">
        <f>+I77</f>
        <v>73</v>
      </c>
      <c r="N76" s="210">
        <f>+I78</f>
        <v>70</v>
      </c>
      <c r="O76" s="211">
        <f>+(2/3*M76)+(1/3*L76)</f>
        <v>91</v>
      </c>
      <c r="P76" s="210">
        <f>+L76-M76</f>
        <v>54</v>
      </c>
      <c r="Q76" s="296">
        <v>25</v>
      </c>
    </row>
    <row r="77" spans="1:23">
      <c r="A77" s="267"/>
      <c r="B77" s="132" t="s">
        <v>1</v>
      </c>
      <c r="C77" s="26">
        <v>73</v>
      </c>
      <c r="D77" s="26"/>
      <c r="E77" s="26"/>
      <c r="F77" s="26"/>
      <c r="G77" s="26"/>
      <c r="H77" s="26"/>
      <c r="I77" s="284">
        <f t="shared" si="2"/>
        <v>73</v>
      </c>
      <c r="J77" s="284"/>
      <c r="K77" s="92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70</v>
      </c>
      <c r="D78" s="27"/>
      <c r="E78" s="27"/>
      <c r="F78" s="27"/>
      <c r="G78" s="27"/>
      <c r="H78" s="27"/>
      <c r="I78" s="285">
        <f t="shared" si="2"/>
        <v>70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136</v>
      </c>
      <c r="D79" s="28"/>
      <c r="E79" s="28"/>
      <c r="F79" s="28"/>
      <c r="G79" s="28"/>
      <c r="H79" s="28"/>
      <c r="I79" s="269">
        <f t="shared" si="2"/>
        <v>136</v>
      </c>
      <c r="J79" s="269"/>
      <c r="K79" s="144" t="str">
        <f>IF(I79&gt;=$L$100,"Over","Under")</f>
        <v>Under</v>
      </c>
      <c r="L79" s="209">
        <f>+I79</f>
        <v>136</v>
      </c>
      <c r="M79" s="210">
        <f>+I80</f>
        <v>79</v>
      </c>
      <c r="N79" s="210">
        <f>+I81</f>
        <v>74</v>
      </c>
      <c r="O79" s="211">
        <f>+(2/3*M79)+(1/3*L79)</f>
        <v>98</v>
      </c>
      <c r="P79" s="210">
        <f>+L79-M79</f>
        <v>57</v>
      </c>
      <c r="Q79" s="296">
        <v>26</v>
      </c>
    </row>
    <row r="80" spans="1:23">
      <c r="A80" s="267"/>
      <c r="B80" s="132" t="s">
        <v>1</v>
      </c>
      <c r="C80" s="26">
        <v>79</v>
      </c>
      <c r="D80" s="26"/>
      <c r="E80" s="26"/>
      <c r="F80" s="26"/>
      <c r="G80" s="26"/>
      <c r="H80" s="26"/>
      <c r="I80" s="284">
        <f t="shared" si="2"/>
        <v>79</v>
      </c>
      <c r="J80" s="284"/>
      <c r="K80" s="92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74</v>
      </c>
      <c r="D81" s="27"/>
      <c r="E81" s="27"/>
      <c r="F81" s="27"/>
      <c r="G81" s="27"/>
      <c r="H81" s="27"/>
      <c r="I81" s="285">
        <f t="shared" si="2"/>
        <v>74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142</v>
      </c>
      <c r="D82" s="28"/>
      <c r="E82" s="28"/>
      <c r="F82" s="28"/>
      <c r="G82" s="28"/>
      <c r="H82" s="28"/>
      <c r="I82" s="269">
        <f t="shared" si="2"/>
        <v>142</v>
      </c>
      <c r="J82" s="269"/>
      <c r="K82" s="144" t="str">
        <f>IF(I82&gt;=$L$100,"Over","Under")</f>
        <v>Over</v>
      </c>
      <c r="L82" s="209">
        <f>+I82</f>
        <v>142</v>
      </c>
      <c r="M82" s="210">
        <f>+I83</f>
        <v>80</v>
      </c>
      <c r="N82" s="210">
        <f>+I84</f>
        <v>67</v>
      </c>
      <c r="O82" s="211">
        <f>+(2/3*M82)+(1/3*L82)</f>
        <v>100.66666666666666</v>
      </c>
      <c r="P82" s="210">
        <f>+L82-M82</f>
        <v>62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</row>
    <row r="83" spans="1:23">
      <c r="A83" s="267"/>
      <c r="B83" s="132" t="s">
        <v>1</v>
      </c>
      <c r="C83" s="26">
        <v>80</v>
      </c>
      <c r="D83" s="26"/>
      <c r="E83" s="26"/>
      <c r="F83" s="26"/>
      <c r="G83" s="26"/>
      <c r="H83" s="26"/>
      <c r="I83" s="284">
        <f t="shared" si="2"/>
        <v>80</v>
      </c>
      <c r="J83" s="284"/>
      <c r="K83" s="92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67</v>
      </c>
      <c r="D84" s="27"/>
      <c r="E84" s="27"/>
      <c r="F84" s="27"/>
      <c r="G84" s="27"/>
      <c r="H84" s="27"/>
      <c r="I84" s="285">
        <f t="shared" si="2"/>
        <v>67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127</v>
      </c>
      <c r="D85" s="28"/>
      <c r="E85" s="28"/>
      <c r="F85" s="28"/>
      <c r="G85" s="28"/>
      <c r="H85" s="28"/>
      <c r="I85" s="269">
        <f t="shared" si="2"/>
        <v>127</v>
      </c>
      <c r="J85" s="269"/>
      <c r="K85" s="144" t="str">
        <f>IF(I85&gt;=$L$100,"Over","Under")</f>
        <v>Under</v>
      </c>
      <c r="L85" s="209">
        <f>+I85</f>
        <v>127</v>
      </c>
      <c r="M85" s="210">
        <f>+I86</f>
        <v>73</v>
      </c>
      <c r="N85" s="210">
        <f>+I87</f>
        <v>70</v>
      </c>
      <c r="O85" s="211">
        <f>+(2/3*M85)+(1/3*L85)</f>
        <v>91</v>
      </c>
      <c r="P85" s="210">
        <f>+L85-M85</f>
        <v>54</v>
      </c>
      <c r="Q85" s="296">
        <v>28</v>
      </c>
      <c r="R85" s="130">
        <f>MAX(L4:L94)</f>
        <v>153</v>
      </c>
      <c r="S85" s="65">
        <f>MAX(M4:M94)</f>
        <v>84</v>
      </c>
      <c r="T85" s="65">
        <f>MAX(N4:N94)</f>
        <v>82</v>
      </c>
      <c r="U85" s="65">
        <f>MAX(O4:O94)</f>
        <v>107</v>
      </c>
      <c r="V85" s="65">
        <f>MAX(P4:P94)</f>
        <v>69</v>
      </c>
      <c r="W85" s="91"/>
    </row>
    <row r="86" spans="1:23">
      <c r="A86" s="267"/>
      <c r="B86" s="132" t="s">
        <v>1</v>
      </c>
      <c r="C86" s="26">
        <v>73</v>
      </c>
      <c r="D86" s="26"/>
      <c r="E86" s="26"/>
      <c r="F86" s="26"/>
      <c r="G86" s="26"/>
      <c r="H86" s="26"/>
      <c r="I86" s="284">
        <f t="shared" si="2"/>
        <v>73</v>
      </c>
      <c r="J86" s="284"/>
      <c r="K86" s="92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70</v>
      </c>
      <c r="D87" s="27"/>
      <c r="E87" s="27"/>
      <c r="F87" s="27"/>
      <c r="G87" s="27"/>
      <c r="H87" s="27"/>
      <c r="I87" s="285">
        <f t="shared" si="2"/>
        <v>70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125</v>
      </c>
      <c r="D88" s="28"/>
      <c r="E88" s="28"/>
      <c r="F88" s="28"/>
      <c r="G88" s="28"/>
      <c r="H88" s="28"/>
      <c r="I88" s="269">
        <f t="shared" si="2"/>
        <v>125</v>
      </c>
      <c r="J88" s="269"/>
      <c r="K88" s="144" t="str">
        <f>IF(I88&gt;=$L$100,"Over","Under")</f>
        <v>Under</v>
      </c>
      <c r="L88" s="209">
        <f>+I88</f>
        <v>125</v>
      </c>
      <c r="M88" s="210">
        <f>+I89</f>
        <v>74</v>
      </c>
      <c r="N88" s="210">
        <f>+I90</f>
        <v>75</v>
      </c>
      <c r="O88" s="211">
        <f>+(2/3*M88)+(1/3*L88)</f>
        <v>91</v>
      </c>
      <c r="P88" s="210">
        <f>+L88-M88</f>
        <v>51</v>
      </c>
      <c r="Q88" s="296">
        <v>29</v>
      </c>
      <c r="R88" s="130">
        <f>MIN(L4:L94)</f>
        <v>112</v>
      </c>
      <c r="S88" s="65">
        <f>MIN(M4:M94)</f>
        <v>71</v>
      </c>
      <c r="T88" s="65">
        <f>MIN(N4:N94)</f>
        <v>67</v>
      </c>
      <c r="U88" s="65">
        <f>MIN(O4:O94)</f>
        <v>85.333333333333329</v>
      </c>
      <c r="V88" s="65">
        <f>MIN(P4:P94)</f>
        <v>40</v>
      </c>
      <c r="W88" s="91"/>
    </row>
    <row r="89" spans="1:23">
      <c r="A89" s="267"/>
      <c r="B89" s="132" t="s">
        <v>1</v>
      </c>
      <c r="C89" s="26">
        <v>74</v>
      </c>
      <c r="D89" s="26"/>
      <c r="E89" s="26"/>
      <c r="F89" s="26"/>
      <c r="G89" s="26"/>
      <c r="H89" s="26"/>
      <c r="I89" s="284">
        <f t="shared" si="2"/>
        <v>74</v>
      </c>
      <c r="J89" s="284"/>
      <c r="K89" s="92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75</v>
      </c>
      <c r="D90" s="27"/>
      <c r="E90" s="27"/>
      <c r="F90" s="27"/>
      <c r="G90" s="27"/>
      <c r="H90" s="27"/>
      <c r="I90" s="285">
        <f t="shared" si="2"/>
        <v>75</v>
      </c>
      <c r="J90" s="285"/>
      <c r="K90" s="145" t="str">
        <f>IF(I90&gt;=$N$100,"Over","Under")</f>
        <v>Over</v>
      </c>
      <c r="L90" s="148"/>
      <c r="M90" s="149"/>
      <c r="N90" s="149"/>
      <c r="O90" s="149"/>
      <c r="P90" s="149"/>
      <c r="Q90" s="298"/>
      <c r="R90" s="270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127</v>
      </c>
      <c r="D91" s="28"/>
      <c r="E91" s="28"/>
      <c r="F91" s="28"/>
      <c r="G91" s="28"/>
      <c r="H91" s="28"/>
      <c r="I91" s="269">
        <f t="shared" si="2"/>
        <v>127</v>
      </c>
      <c r="J91" s="269"/>
      <c r="K91" s="144" t="str">
        <f>IF(I91&gt;=$L$100,"Over","Under")</f>
        <v>Under</v>
      </c>
      <c r="L91" s="209">
        <f>+I91</f>
        <v>127</v>
      </c>
      <c r="M91" s="210">
        <f>+I92</f>
        <v>73</v>
      </c>
      <c r="N91" s="210">
        <f>+I93</f>
        <v>70</v>
      </c>
      <c r="O91" s="211">
        <f>+(2/3*M91)+(1/3*L91)</f>
        <v>91</v>
      </c>
      <c r="P91" s="210">
        <f>+L91-M91</f>
        <v>54</v>
      </c>
      <c r="Q91" s="296">
        <v>30</v>
      </c>
      <c r="R91" s="140"/>
      <c r="S91" s="47" t="s">
        <v>25</v>
      </c>
      <c r="T91" s="47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73</v>
      </c>
      <c r="D92" s="26"/>
      <c r="E92" s="26"/>
      <c r="F92" s="26"/>
      <c r="G92" s="26"/>
      <c r="H92" s="26"/>
      <c r="I92" s="284">
        <f t="shared" si="2"/>
        <v>73</v>
      </c>
      <c r="J92" s="284"/>
      <c r="K92" s="92" t="str">
        <f>IF(I92&gt;=$M$100,"Over","Under")</f>
        <v>Under</v>
      </c>
      <c r="L92" s="146"/>
      <c r="M92" s="147"/>
      <c r="N92" s="147"/>
      <c r="O92" s="147"/>
      <c r="P92" s="147"/>
      <c r="Q92" s="297"/>
      <c r="R92" s="141">
        <f>+L3</f>
        <v>130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70</v>
      </c>
      <c r="D93" s="27"/>
      <c r="E93" s="27"/>
      <c r="F93" s="27"/>
      <c r="G93" s="27"/>
      <c r="H93" s="27"/>
      <c r="I93" s="285">
        <f t="shared" si="2"/>
        <v>70</v>
      </c>
      <c r="J93" s="285"/>
      <c r="K93" s="145" t="str">
        <f>IF(I93&gt;=$N$100,"Over","Under")</f>
        <v>Under</v>
      </c>
      <c r="L93" s="207"/>
      <c r="M93" s="208"/>
      <c r="N93" s="208"/>
      <c r="O93" s="208"/>
      <c r="P93" s="208"/>
      <c r="Q93" s="297"/>
      <c r="R93" s="142">
        <f>+M3</f>
        <v>73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/>
      <c r="B94" s="137"/>
      <c r="C94" s="28"/>
      <c r="D94" s="28"/>
      <c r="E94" s="28"/>
      <c r="F94" s="28"/>
      <c r="G94" s="28"/>
      <c r="H94" s="28"/>
      <c r="I94" s="269"/>
      <c r="J94" s="269"/>
      <c r="K94" s="204"/>
      <c r="L94" s="201"/>
      <c r="M94" s="202"/>
      <c r="N94" s="202"/>
      <c r="O94" s="203"/>
      <c r="P94" s="202"/>
      <c r="Q94" s="296"/>
      <c r="R94" s="279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/>
      <c r="C95" s="26"/>
      <c r="D95" s="26"/>
      <c r="E95" s="26"/>
      <c r="F95" s="26"/>
      <c r="G95" s="26"/>
      <c r="H95" s="26"/>
      <c r="I95" s="284"/>
      <c r="J95" s="284"/>
      <c r="K95" s="205"/>
      <c r="L95" s="146"/>
      <c r="M95" s="147"/>
      <c r="N95" s="147"/>
      <c r="O95" s="147"/>
      <c r="P95" s="147"/>
      <c r="Q95" s="297"/>
      <c r="R95" s="160">
        <f>+N3</f>
        <v>71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/>
      <c r="C96" s="27"/>
      <c r="D96" s="27"/>
      <c r="E96" s="27"/>
      <c r="F96" s="27"/>
      <c r="G96" s="27"/>
      <c r="H96" s="27"/>
      <c r="I96" s="285"/>
      <c r="J96" s="285"/>
      <c r="K96" s="206"/>
      <c r="L96" s="148"/>
      <c r="M96" s="149"/>
      <c r="N96" s="149"/>
      <c r="O96" s="149"/>
      <c r="P96" s="149"/>
      <c r="Q96" s="298"/>
      <c r="R96" s="33"/>
      <c r="S96" s="33"/>
      <c r="T96" s="33"/>
    </row>
    <row r="97" spans="1:23">
      <c r="L97" s="168">
        <f>INT(AVERAGE(L4:L94))</f>
        <v>129</v>
      </c>
      <c r="M97" s="168">
        <f>INT(AVERAGE(M4:M94))</f>
        <v>74</v>
      </c>
      <c r="N97" s="168">
        <f>INT(AVERAGE(N4:N94))</f>
        <v>71</v>
      </c>
      <c r="O97" s="168">
        <f>INT(AVERAGE(O4:O94))</f>
        <v>93</v>
      </c>
      <c r="P97" s="168">
        <f>INT(AVERAGE(P4:P94))</f>
        <v>55</v>
      </c>
      <c r="Q97" s="169" t="str">
        <f>+A2</f>
        <v xml:space="preserve">Apr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129</v>
      </c>
      <c r="T98" s="72">
        <f>+M97</f>
        <v>74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65</v>
      </c>
      <c r="R99" s="21">
        <f>INT(L97)</f>
        <v>129</v>
      </c>
      <c r="S99" s="69" t="s">
        <v>32</v>
      </c>
      <c r="T99" s="66">
        <f>INT(M97)</f>
        <v>74</v>
      </c>
      <c r="V99" s="256" t="str">
        <f>IF(T99&gt;T93,V92,"")</f>
        <v/>
      </c>
      <c r="W99" s="257"/>
    </row>
    <row r="100" spans="1:23" ht="15">
      <c r="A100" s="242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129 / 74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Apr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116"/>
      <c r="T108" s="116"/>
      <c r="U108" s="116"/>
      <c r="V108" s="116"/>
      <c r="W108" s="116"/>
    </row>
    <row r="109" spans="1:23">
      <c r="Q109" s="33"/>
      <c r="S109" s="40"/>
      <c r="T109" s="40"/>
      <c r="U109" s="40"/>
      <c r="V109" s="40"/>
      <c r="W109" s="40"/>
    </row>
    <row r="110" spans="1:23">
      <c r="Q110" s="33"/>
      <c r="S110" s="116"/>
      <c r="T110" s="116"/>
      <c r="U110" s="116"/>
      <c r="V110" s="116"/>
      <c r="W110" s="116"/>
    </row>
    <row r="111" spans="1:23">
      <c r="Q111" s="33"/>
    </row>
  </sheetData>
  <mergeCells count="188">
    <mergeCell ref="R83:V83"/>
    <mergeCell ref="R86:V86"/>
    <mergeCell ref="R90:T90"/>
    <mergeCell ref="L98:P98"/>
    <mergeCell ref="R97:T97"/>
    <mergeCell ref="V102:W102"/>
    <mergeCell ref="V103:W103"/>
    <mergeCell ref="V104:W104"/>
    <mergeCell ref="Q85:Q87"/>
    <mergeCell ref="Q88:Q90"/>
    <mergeCell ref="Q91:Q93"/>
    <mergeCell ref="Q94:Q96"/>
    <mergeCell ref="V97:W97"/>
    <mergeCell ref="V98:W98"/>
    <mergeCell ref="V99:W99"/>
    <mergeCell ref="V100:W100"/>
    <mergeCell ref="V101:W101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A94:A96"/>
    <mergeCell ref="I94:J94"/>
    <mergeCell ref="I95:J95"/>
    <mergeCell ref="I96:J96"/>
    <mergeCell ref="I81:J81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79:J79"/>
    <mergeCell ref="I80:J80"/>
    <mergeCell ref="L1:P1"/>
    <mergeCell ref="A88:A90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I77:J77"/>
    <mergeCell ref="I78:J78"/>
    <mergeCell ref="A79:A81"/>
    <mergeCell ref="I58:J58"/>
    <mergeCell ref="A61:A63"/>
    <mergeCell ref="A28:A30"/>
    <mergeCell ref="I28:J28"/>
    <mergeCell ref="I29:J29"/>
    <mergeCell ref="I30:J30"/>
    <mergeCell ref="A31:A33"/>
    <mergeCell ref="I31:J31"/>
    <mergeCell ref="I32:J32"/>
    <mergeCell ref="I33:J33"/>
    <mergeCell ref="A46:A48"/>
    <mergeCell ref="I46:J46"/>
    <mergeCell ref="I47:J47"/>
    <mergeCell ref="I48:J48"/>
    <mergeCell ref="A40:A42"/>
    <mergeCell ref="I40:J40"/>
    <mergeCell ref="I41:J41"/>
    <mergeCell ref="I42:J42"/>
    <mergeCell ref="A43:A45"/>
    <mergeCell ref="I43:J43"/>
    <mergeCell ref="I44:J44"/>
    <mergeCell ref="I45:J45"/>
    <mergeCell ref="A25:A27"/>
    <mergeCell ref="I25:J25"/>
    <mergeCell ref="A4:A6"/>
    <mergeCell ref="I4:J4"/>
    <mergeCell ref="I5:J5"/>
    <mergeCell ref="I6:J6"/>
    <mergeCell ref="A7:A9"/>
    <mergeCell ref="I7:J7"/>
    <mergeCell ref="I8:J8"/>
    <mergeCell ref="I9:J9"/>
    <mergeCell ref="I13:J13"/>
    <mergeCell ref="A19:A21"/>
    <mergeCell ref="I19:J19"/>
    <mergeCell ref="I20:J20"/>
    <mergeCell ref="I21:J21"/>
    <mergeCell ref="A13:A15"/>
    <mergeCell ref="A22:A24"/>
    <mergeCell ref="I22:J22"/>
    <mergeCell ref="I23:J23"/>
    <mergeCell ref="I24:J24"/>
    <mergeCell ref="I26:J26"/>
    <mergeCell ref="I27:J27"/>
    <mergeCell ref="A1:K1"/>
    <mergeCell ref="A2:A3"/>
    <mergeCell ref="B2:B3"/>
    <mergeCell ref="A10:A12"/>
    <mergeCell ref="I10:J10"/>
    <mergeCell ref="I11:J11"/>
    <mergeCell ref="I12:J12"/>
    <mergeCell ref="A16:A18"/>
    <mergeCell ref="I16:J16"/>
    <mergeCell ref="I17:J17"/>
    <mergeCell ref="I18:J18"/>
    <mergeCell ref="C2:K2"/>
    <mergeCell ref="C3:E3"/>
    <mergeCell ref="F3:H3"/>
    <mergeCell ref="I3:K3"/>
    <mergeCell ref="I14:J14"/>
    <mergeCell ref="I15:J15"/>
    <mergeCell ref="A104:F104"/>
    <mergeCell ref="R81:V81"/>
    <mergeCell ref="R94:T94"/>
    <mergeCell ref="I59:J59"/>
    <mergeCell ref="I60:J6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A34:A36"/>
    <mergeCell ref="I34:J34"/>
    <mergeCell ref="I35:J35"/>
    <mergeCell ref="I36:J36"/>
    <mergeCell ref="A37:A39"/>
    <mergeCell ref="I37:J37"/>
    <mergeCell ref="I38:J38"/>
    <mergeCell ref="I39:J39"/>
    <mergeCell ref="A49:A51"/>
    <mergeCell ref="I49:J49"/>
    <mergeCell ref="AD38:AE38"/>
    <mergeCell ref="AD39:AE39"/>
    <mergeCell ref="AD40:AE40"/>
    <mergeCell ref="AD41:AE41"/>
    <mergeCell ref="AD42:AE42"/>
    <mergeCell ref="AD43:AE43"/>
    <mergeCell ref="AD44:AE44"/>
    <mergeCell ref="A102:F102"/>
    <mergeCell ref="I50:J50"/>
    <mergeCell ref="I51:J51"/>
    <mergeCell ref="I61:J61"/>
    <mergeCell ref="I62:J62"/>
    <mergeCell ref="I63:J63"/>
    <mergeCell ref="I69:J69"/>
    <mergeCell ref="A58:A60"/>
    <mergeCell ref="A52:A54"/>
    <mergeCell ref="I52:J52"/>
    <mergeCell ref="I53:J53"/>
    <mergeCell ref="I54:J54"/>
    <mergeCell ref="A55:A57"/>
    <mergeCell ref="I55:J55"/>
    <mergeCell ref="I56:J56"/>
    <mergeCell ref="I57:J57"/>
    <mergeCell ref="A98:F98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10"/>
  <sheetViews>
    <sheetView workbookViewId="0">
      <selection activeCell="L4" sqref="L4:P4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48</v>
      </c>
      <c r="B2" s="294">
        <f>+Januar!B2</f>
        <v>2019</v>
      </c>
      <c r="C2" s="294" t="str">
        <f>+Q103</f>
        <v xml:space="preserve">Dit blodtryk er i Maj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32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Maj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33">
        <f>+April!L97</f>
        <v>129</v>
      </c>
      <c r="M3" s="81">
        <f>+April!M97</f>
        <v>74</v>
      </c>
      <c r="N3" s="81">
        <f>+April!N97</f>
        <v>71</v>
      </c>
      <c r="O3" s="80">
        <f>+(2/3*M3)+(1/3*L3)</f>
        <v>92.333333333333329</v>
      </c>
      <c r="P3" s="80">
        <f>+L3-M3</f>
        <v>55</v>
      </c>
      <c r="Q3" s="226" t="str">
        <f>CONCATENATE(Q98,Q99,B2)</f>
        <v>Avg Apr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80">
        <v>1</v>
      </c>
      <c r="B4" s="161" t="s">
        <v>0</v>
      </c>
      <c r="C4" s="162">
        <v>124</v>
      </c>
      <c r="D4" s="162"/>
      <c r="E4" s="162"/>
      <c r="F4" s="162"/>
      <c r="G4" s="162"/>
      <c r="H4" s="162"/>
      <c r="I4" s="281">
        <f t="shared" ref="I4:I67" si="0">INT(AVERAGE(C4:H4))</f>
        <v>124</v>
      </c>
      <c r="J4" s="281"/>
      <c r="K4" s="163" t="str">
        <f>IF(I4&gt;=$L$100,"Over","Under")</f>
        <v>Under</v>
      </c>
      <c r="L4" s="10">
        <f>+I4</f>
        <v>124</v>
      </c>
      <c r="M4" s="11">
        <f>+I5</f>
        <v>71</v>
      </c>
      <c r="N4" s="12">
        <f>+I6</f>
        <v>79</v>
      </c>
      <c r="O4" s="134">
        <f>+(2/3*M4)+(1/3*L4)</f>
        <v>88.666666666666657</v>
      </c>
      <c r="P4" s="135">
        <f>+L4-M4</f>
        <v>53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71</v>
      </c>
      <c r="D5" s="29"/>
      <c r="E5" s="29"/>
      <c r="F5" s="29"/>
      <c r="G5" s="29"/>
      <c r="H5" s="29"/>
      <c r="I5" s="282">
        <f t="shared" si="0"/>
        <v>71</v>
      </c>
      <c r="J5" s="282"/>
      <c r="K5" s="92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79</v>
      </c>
      <c r="D6" s="30"/>
      <c r="E6" s="30"/>
      <c r="F6" s="30"/>
      <c r="G6" s="30"/>
      <c r="H6" s="30"/>
      <c r="I6" s="283">
        <f t="shared" si="0"/>
        <v>79</v>
      </c>
      <c r="J6" s="283"/>
      <c r="K6" s="145" t="str">
        <f>IF(I6&gt;=$N$100,"Over","Under")</f>
        <v>Over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44" t="str">
        <f>IF(I7&gt;=$L$100,"Over","Under")</f>
        <v>Under</v>
      </c>
      <c r="L7" s="209">
        <f>+I7</f>
        <v>130</v>
      </c>
      <c r="M7" s="210">
        <f>+I8</f>
        <v>75</v>
      </c>
      <c r="N7" s="210">
        <f>+I9</f>
        <v>65</v>
      </c>
      <c r="O7" s="211">
        <f>+(2/3*M7)+(1/3*L7)</f>
        <v>93.333333333333329</v>
      </c>
      <c r="P7" s="210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92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130</v>
      </c>
      <c r="D10" s="28"/>
      <c r="E10" s="28"/>
      <c r="F10" s="28"/>
      <c r="G10" s="28"/>
      <c r="H10" s="28"/>
      <c r="I10" s="269">
        <f t="shared" si="0"/>
        <v>130</v>
      </c>
      <c r="J10" s="269"/>
      <c r="K10" s="144" t="str">
        <f>IF(I10&gt;=$L$100,"Over","Under")</f>
        <v>Under</v>
      </c>
      <c r="L10" s="209">
        <f>+I10</f>
        <v>130</v>
      </c>
      <c r="M10" s="210">
        <f>+I11</f>
        <v>75</v>
      </c>
      <c r="N10" s="210">
        <f>+I12</f>
        <v>65</v>
      </c>
      <c r="O10" s="211">
        <f>+(2/3*M10)+(1/3*L10)</f>
        <v>93.333333333333329</v>
      </c>
      <c r="P10" s="210">
        <f>+L10-M10</f>
        <v>55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75</v>
      </c>
      <c r="D11" s="26"/>
      <c r="E11" s="26"/>
      <c r="F11" s="26"/>
      <c r="G11" s="26"/>
      <c r="H11" s="26"/>
      <c r="I11" s="284">
        <f t="shared" si="0"/>
        <v>75</v>
      </c>
      <c r="J11" s="284"/>
      <c r="K11" s="92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65</v>
      </c>
      <c r="D12" s="27"/>
      <c r="E12" s="27"/>
      <c r="F12" s="27"/>
      <c r="G12" s="27"/>
      <c r="H12" s="27"/>
      <c r="I12" s="285">
        <f t="shared" si="0"/>
        <v>65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140</v>
      </c>
      <c r="D13" s="28"/>
      <c r="E13" s="28"/>
      <c r="F13" s="28"/>
      <c r="G13" s="28"/>
      <c r="H13" s="28"/>
      <c r="I13" s="269">
        <f t="shared" si="0"/>
        <v>140</v>
      </c>
      <c r="J13" s="269"/>
      <c r="K13" s="144" t="str">
        <f>IF(I13&gt;=$L$100,"Over","Under")</f>
        <v>Over</v>
      </c>
      <c r="L13" s="209">
        <f>+I13</f>
        <v>140</v>
      </c>
      <c r="M13" s="210">
        <f>+I14</f>
        <v>90</v>
      </c>
      <c r="N13" s="210">
        <f>+I15</f>
        <v>76</v>
      </c>
      <c r="O13" s="211">
        <f>+(2/3*M13)+(1/3*L13)</f>
        <v>106.66666666666666</v>
      </c>
      <c r="P13" s="210">
        <f>+L13-M13</f>
        <v>50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90</v>
      </c>
      <c r="D14" s="26"/>
      <c r="E14" s="26"/>
      <c r="F14" s="26"/>
      <c r="G14" s="26"/>
      <c r="H14" s="26"/>
      <c r="I14" s="284">
        <f t="shared" si="0"/>
        <v>90</v>
      </c>
      <c r="J14" s="284"/>
      <c r="K14" s="92" t="str">
        <f>IF(I14&gt;=$M$100,"Over","Under")</f>
        <v>Over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76</v>
      </c>
      <c r="D15" s="27"/>
      <c r="E15" s="27"/>
      <c r="F15" s="27"/>
      <c r="G15" s="27"/>
      <c r="H15" s="27"/>
      <c r="I15" s="285">
        <f t="shared" si="0"/>
        <v>76</v>
      </c>
      <c r="J15" s="285"/>
      <c r="K15" s="145" t="str">
        <f>IF(I15&gt;=$N$100,"Over","Under")</f>
        <v>Over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130</v>
      </c>
      <c r="D16" s="28"/>
      <c r="E16" s="28"/>
      <c r="F16" s="28"/>
      <c r="G16" s="28"/>
      <c r="H16" s="28"/>
      <c r="I16" s="269">
        <f t="shared" si="0"/>
        <v>130</v>
      </c>
      <c r="J16" s="269"/>
      <c r="K16" s="144" t="str">
        <f>IF(I16&gt;=$L$100,"Over","Under")</f>
        <v>Under</v>
      </c>
      <c r="L16" s="209">
        <f>+I16</f>
        <v>130</v>
      </c>
      <c r="M16" s="210">
        <f>+I17</f>
        <v>75</v>
      </c>
      <c r="N16" s="210">
        <f>+I18</f>
        <v>65</v>
      </c>
      <c r="O16" s="211">
        <f>+(2/3*M16)+(1/3*L16)</f>
        <v>93.333333333333329</v>
      </c>
      <c r="P16" s="210">
        <f>+L16-M16</f>
        <v>55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75</v>
      </c>
      <c r="D17" s="26"/>
      <c r="E17" s="26"/>
      <c r="F17" s="26"/>
      <c r="G17" s="26"/>
      <c r="H17" s="26"/>
      <c r="I17" s="284">
        <f t="shared" si="0"/>
        <v>75</v>
      </c>
      <c r="J17" s="284"/>
      <c r="K17" s="92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65</v>
      </c>
      <c r="D18" s="27"/>
      <c r="E18" s="27"/>
      <c r="F18" s="27"/>
      <c r="G18" s="27"/>
      <c r="H18" s="27"/>
      <c r="I18" s="285">
        <f t="shared" si="0"/>
        <v>65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130</v>
      </c>
      <c r="D19" s="28"/>
      <c r="E19" s="28"/>
      <c r="F19" s="28"/>
      <c r="G19" s="28"/>
      <c r="H19" s="28"/>
      <c r="I19" s="269">
        <f t="shared" si="0"/>
        <v>130</v>
      </c>
      <c r="J19" s="269"/>
      <c r="K19" s="144" t="str">
        <f>IF(I19&gt;=$L$100,"Over","Under")</f>
        <v>Under</v>
      </c>
      <c r="L19" s="209">
        <f>+I19</f>
        <v>130</v>
      </c>
      <c r="M19" s="210">
        <f>+I20</f>
        <v>75</v>
      </c>
      <c r="N19" s="210">
        <f>+I21</f>
        <v>65</v>
      </c>
      <c r="O19" s="211">
        <f>+(2/3*M19)+(1/3*L19)</f>
        <v>93.333333333333329</v>
      </c>
      <c r="P19" s="210">
        <f>+L19-M19</f>
        <v>55</v>
      </c>
      <c r="Q19" s="296">
        <v>6</v>
      </c>
      <c r="T19" s="19"/>
    </row>
    <row r="20" spans="1:47">
      <c r="A20" s="267"/>
      <c r="B20" s="132" t="s">
        <v>1</v>
      </c>
      <c r="C20" s="26">
        <v>75</v>
      </c>
      <c r="D20" s="26"/>
      <c r="E20" s="26"/>
      <c r="F20" s="26"/>
      <c r="G20" s="26"/>
      <c r="H20" s="26"/>
      <c r="I20" s="284">
        <f t="shared" si="0"/>
        <v>75</v>
      </c>
      <c r="J20" s="284"/>
      <c r="K20" s="92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65</v>
      </c>
      <c r="D21" s="27"/>
      <c r="E21" s="27"/>
      <c r="F21" s="27"/>
      <c r="G21" s="27"/>
      <c r="H21" s="27"/>
      <c r="I21" s="285">
        <f t="shared" si="0"/>
        <v>65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149</v>
      </c>
      <c r="D22" s="28"/>
      <c r="E22" s="28"/>
      <c r="F22" s="28"/>
      <c r="G22" s="28"/>
      <c r="H22" s="28"/>
      <c r="I22" s="269">
        <f t="shared" si="0"/>
        <v>149</v>
      </c>
      <c r="J22" s="269"/>
      <c r="K22" s="144" t="str">
        <f>IF(I22&gt;=$L$100,"Over","Under")</f>
        <v>Over</v>
      </c>
      <c r="L22" s="209">
        <f>+I22</f>
        <v>149</v>
      </c>
      <c r="M22" s="210">
        <f>+I23</f>
        <v>77</v>
      </c>
      <c r="N22" s="210">
        <f>+I24</f>
        <v>80</v>
      </c>
      <c r="O22" s="211">
        <f>+(2/3*M22)+(1/3*L22)</f>
        <v>101</v>
      </c>
      <c r="P22" s="210">
        <f>+L22-M22</f>
        <v>72</v>
      </c>
      <c r="Q22" s="296">
        <v>7</v>
      </c>
    </row>
    <row r="23" spans="1:47">
      <c r="A23" s="267"/>
      <c r="B23" s="132" t="s">
        <v>1</v>
      </c>
      <c r="C23" s="26">
        <v>77</v>
      </c>
      <c r="D23" s="26"/>
      <c r="E23" s="26"/>
      <c r="F23" s="26"/>
      <c r="G23" s="26"/>
      <c r="H23" s="26"/>
      <c r="I23" s="284">
        <f t="shared" si="0"/>
        <v>77</v>
      </c>
      <c r="J23" s="284"/>
      <c r="K23" s="92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80</v>
      </c>
      <c r="D24" s="27"/>
      <c r="E24" s="27"/>
      <c r="F24" s="27"/>
      <c r="G24" s="27"/>
      <c r="H24" s="27"/>
      <c r="I24" s="285">
        <f t="shared" si="0"/>
        <v>80</v>
      </c>
      <c r="J24" s="285"/>
      <c r="K24" s="145" t="str">
        <f>IF(I24&gt;=$N$100,"Over","Under")</f>
        <v>Over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130</v>
      </c>
      <c r="D25" s="28"/>
      <c r="E25" s="28"/>
      <c r="F25" s="28"/>
      <c r="G25" s="28"/>
      <c r="H25" s="28"/>
      <c r="I25" s="269">
        <f t="shared" si="0"/>
        <v>130</v>
      </c>
      <c r="J25" s="269"/>
      <c r="K25" s="144" t="str">
        <f>IF(I25&gt;=$L$100,"Over","Under")</f>
        <v>Under</v>
      </c>
      <c r="L25" s="209">
        <f>+I25</f>
        <v>130</v>
      </c>
      <c r="M25" s="210">
        <f>+I26</f>
        <v>75</v>
      </c>
      <c r="N25" s="210">
        <f>+I27</f>
        <v>65</v>
      </c>
      <c r="O25" s="211">
        <f>+(2/3*M25)+(1/3*L25)</f>
        <v>93.333333333333329</v>
      </c>
      <c r="P25" s="210">
        <f>+L25-M25</f>
        <v>55</v>
      </c>
      <c r="Q25" s="296">
        <v>8</v>
      </c>
    </row>
    <row r="26" spans="1:47">
      <c r="A26" s="267"/>
      <c r="B26" s="132" t="s">
        <v>1</v>
      </c>
      <c r="C26" s="26">
        <v>75</v>
      </c>
      <c r="D26" s="26"/>
      <c r="E26" s="26"/>
      <c r="F26" s="26"/>
      <c r="G26" s="26"/>
      <c r="H26" s="26"/>
      <c r="I26" s="284">
        <f t="shared" si="0"/>
        <v>75</v>
      </c>
      <c r="J26" s="284"/>
      <c r="K26" s="92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65</v>
      </c>
      <c r="D27" s="27"/>
      <c r="E27" s="27"/>
      <c r="F27" s="27"/>
      <c r="G27" s="27"/>
      <c r="H27" s="27"/>
      <c r="I27" s="285">
        <f t="shared" si="0"/>
        <v>65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130</v>
      </c>
      <c r="D28" s="28"/>
      <c r="E28" s="28"/>
      <c r="F28" s="28"/>
      <c r="G28" s="28"/>
      <c r="H28" s="28"/>
      <c r="I28" s="269">
        <f t="shared" si="0"/>
        <v>130</v>
      </c>
      <c r="J28" s="269"/>
      <c r="K28" s="144" t="str">
        <f>IF(I28&gt;=$L$100,"Over","Under")</f>
        <v>Under</v>
      </c>
      <c r="L28" s="209">
        <f>+I28</f>
        <v>130</v>
      </c>
      <c r="M28" s="210">
        <f>+I29</f>
        <v>75</v>
      </c>
      <c r="N28" s="210">
        <f>+I30</f>
        <v>65</v>
      </c>
      <c r="O28" s="211">
        <f>+(2/3*M28)+(1/3*L28)</f>
        <v>93.333333333333329</v>
      </c>
      <c r="P28" s="210">
        <f>+L28-M28</f>
        <v>55</v>
      </c>
      <c r="Q28" s="296">
        <v>9</v>
      </c>
    </row>
    <row r="29" spans="1:47">
      <c r="A29" s="267"/>
      <c r="B29" s="132" t="s">
        <v>1</v>
      </c>
      <c r="C29" s="26">
        <v>75</v>
      </c>
      <c r="D29" s="26"/>
      <c r="E29" s="26"/>
      <c r="F29" s="26"/>
      <c r="G29" s="26"/>
      <c r="H29" s="26"/>
      <c r="I29" s="284">
        <f t="shared" si="0"/>
        <v>75</v>
      </c>
      <c r="J29" s="284"/>
      <c r="K29" s="92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65</v>
      </c>
      <c r="D30" s="27"/>
      <c r="E30" s="27"/>
      <c r="F30" s="27"/>
      <c r="G30" s="27"/>
      <c r="H30" s="27"/>
      <c r="I30" s="285">
        <f t="shared" si="0"/>
        <v>65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125</v>
      </c>
      <c r="D31" s="28"/>
      <c r="E31" s="28"/>
      <c r="F31" s="28"/>
      <c r="G31" s="28"/>
      <c r="H31" s="28"/>
      <c r="I31" s="269">
        <f t="shared" si="0"/>
        <v>125</v>
      </c>
      <c r="J31" s="269"/>
      <c r="K31" s="144" t="str">
        <f>IF(I31&gt;=$L$100,"Over","Under")</f>
        <v>Under</v>
      </c>
      <c r="L31" s="209">
        <f>+I31</f>
        <v>125</v>
      </c>
      <c r="M31" s="210">
        <f>+I32</f>
        <v>75</v>
      </c>
      <c r="N31" s="210">
        <f>+I33</f>
        <v>74</v>
      </c>
      <c r="O31" s="211">
        <f>+(2/3*M31)+(1/3*L31)</f>
        <v>91.666666666666657</v>
      </c>
      <c r="P31" s="210">
        <f>+L31-M31</f>
        <v>50</v>
      </c>
      <c r="Q31" s="296">
        <v>10</v>
      </c>
    </row>
    <row r="32" spans="1:47">
      <c r="A32" s="267"/>
      <c r="B32" s="132" t="s">
        <v>1</v>
      </c>
      <c r="C32" s="26">
        <v>75</v>
      </c>
      <c r="D32" s="26"/>
      <c r="E32" s="26"/>
      <c r="F32" s="26"/>
      <c r="G32" s="26"/>
      <c r="H32" s="26"/>
      <c r="I32" s="284">
        <f t="shared" si="0"/>
        <v>75</v>
      </c>
      <c r="J32" s="284"/>
      <c r="K32" s="92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74</v>
      </c>
      <c r="D33" s="27"/>
      <c r="E33" s="27"/>
      <c r="F33" s="27"/>
      <c r="G33" s="27"/>
      <c r="H33" s="27"/>
      <c r="I33" s="285">
        <f t="shared" si="0"/>
        <v>74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130</v>
      </c>
      <c r="D34" s="28"/>
      <c r="E34" s="28"/>
      <c r="F34" s="28"/>
      <c r="G34" s="28"/>
      <c r="H34" s="28"/>
      <c r="I34" s="269">
        <f t="shared" si="0"/>
        <v>130</v>
      </c>
      <c r="J34" s="269"/>
      <c r="K34" s="144" t="str">
        <f>IF(I34&gt;=$L$100,"Over","Under")</f>
        <v>Under</v>
      </c>
      <c r="L34" s="209">
        <f>+I34</f>
        <v>130</v>
      </c>
      <c r="M34" s="210">
        <f>+I35</f>
        <v>75</v>
      </c>
      <c r="N34" s="210">
        <f>+I36</f>
        <v>65</v>
      </c>
      <c r="O34" s="211">
        <f>+(2/3*M34)+(1/3*L34)</f>
        <v>93.333333333333329</v>
      </c>
      <c r="P34" s="210">
        <f>+L34-M34</f>
        <v>55</v>
      </c>
      <c r="Q34" s="296">
        <v>11</v>
      </c>
    </row>
    <row r="35" spans="1:31">
      <c r="A35" s="267"/>
      <c r="B35" s="132" t="s">
        <v>1</v>
      </c>
      <c r="C35" s="26">
        <v>75</v>
      </c>
      <c r="D35" s="26"/>
      <c r="E35" s="26"/>
      <c r="F35" s="26"/>
      <c r="G35" s="26"/>
      <c r="H35" s="26"/>
      <c r="I35" s="284">
        <f t="shared" si="0"/>
        <v>75</v>
      </c>
      <c r="J35" s="284"/>
      <c r="K35" s="92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65</v>
      </c>
      <c r="D36" s="27"/>
      <c r="E36" s="27"/>
      <c r="F36" s="27"/>
      <c r="G36" s="27"/>
      <c r="H36" s="27"/>
      <c r="I36" s="285">
        <f t="shared" si="0"/>
        <v>65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28">
        <v>130</v>
      </c>
      <c r="D37" s="28"/>
      <c r="E37" s="28"/>
      <c r="F37" s="28"/>
      <c r="G37" s="28"/>
      <c r="H37" s="28"/>
      <c r="I37" s="269">
        <f t="shared" si="0"/>
        <v>130</v>
      </c>
      <c r="J37" s="269"/>
      <c r="K37" s="144" t="str">
        <f>IF(I37&gt;=$L$100,"Over","Under")</f>
        <v>Under</v>
      </c>
      <c r="L37" s="209">
        <f>+I37</f>
        <v>130</v>
      </c>
      <c r="M37" s="210">
        <f>+I38</f>
        <v>79</v>
      </c>
      <c r="N37" s="210">
        <f>+I39</f>
        <v>74</v>
      </c>
      <c r="O37" s="211">
        <f>+(2/3*M37)+(1/3*L37)</f>
        <v>96</v>
      </c>
      <c r="P37" s="210">
        <f>+L37-M37</f>
        <v>51</v>
      </c>
      <c r="Q37" s="296">
        <v>12</v>
      </c>
    </row>
    <row r="38" spans="1:31">
      <c r="A38" s="267"/>
      <c r="B38" s="132" t="s">
        <v>1</v>
      </c>
      <c r="C38" s="26">
        <v>79</v>
      </c>
      <c r="D38" s="26"/>
      <c r="E38" s="26"/>
      <c r="F38" s="26"/>
      <c r="G38" s="26"/>
      <c r="H38" s="26"/>
      <c r="I38" s="284">
        <f t="shared" si="0"/>
        <v>79</v>
      </c>
      <c r="J38" s="284"/>
      <c r="K38" s="92" t="str">
        <f>IF(I38&gt;=$M$100,"Over","Under")</f>
        <v>Under</v>
      </c>
      <c r="L38" s="146"/>
      <c r="M38" s="147"/>
      <c r="N38" s="147"/>
      <c r="O38" s="147"/>
      <c r="P38" s="147"/>
      <c r="Q38" s="297"/>
      <c r="R38" s="127" t="str">
        <f>+R1</f>
        <v>Januar</v>
      </c>
      <c r="S38" s="127" t="str">
        <f>+S1</f>
        <v>Februar</v>
      </c>
      <c r="T38" s="127" t="str">
        <f t="shared" ref="T38:AC38" si="1">+T1</f>
        <v>Marts</v>
      </c>
      <c r="U38" s="127" t="str">
        <f t="shared" si="1"/>
        <v>April</v>
      </c>
      <c r="V38" s="127" t="str">
        <f t="shared" si="1"/>
        <v>Maj</v>
      </c>
      <c r="W38" s="127" t="str">
        <f t="shared" si="1"/>
        <v>Juni</v>
      </c>
      <c r="X38" s="127" t="str">
        <f t="shared" si="1"/>
        <v>Juli</v>
      </c>
      <c r="Y38" s="127" t="str">
        <f t="shared" si="1"/>
        <v>August</v>
      </c>
      <c r="Z38" s="127" t="str">
        <f t="shared" si="1"/>
        <v>September</v>
      </c>
      <c r="AA38" s="127" t="str">
        <f t="shared" si="1"/>
        <v>Oktober</v>
      </c>
      <c r="AB38" s="127" t="str">
        <f t="shared" si="1"/>
        <v>November</v>
      </c>
      <c r="AC38" s="127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27">
        <v>74</v>
      </c>
      <c r="D39" s="27"/>
      <c r="E39" s="27"/>
      <c r="F39" s="27"/>
      <c r="G39" s="27"/>
      <c r="H39" s="27"/>
      <c r="I39" s="285">
        <f t="shared" si="0"/>
        <v>74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+$R$85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121</v>
      </c>
      <c r="D40" s="28"/>
      <c r="E40" s="28"/>
      <c r="F40" s="28"/>
      <c r="G40" s="28"/>
      <c r="H40" s="28"/>
      <c r="I40" s="269">
        <f t="shared" si="0"/>
        <v>121</v>
      </c>
      <c r="J40" s="269"/>
      <c r="K40" s="144" t="str">
        <f>IF(I40&gt;=$L$100,"Over","Under")</f>
        <v>Under</v>
      </c>
      <c r="L40" s="209">
        <f>+I40</f>
        <v>121</v>
      </c>
      <c r="M40" s="210">
        <f>+I41</f>
        <v>69</v>
      </c>
      <c r="N40" s="210">
        <f>+I42</f>
        <v>74</v>
      </c>
      <c r="O40" s="211">
        <f>+(2/3*M40)+(1/3*L40)</f>
        <v>86.333333333333329</v>
      </c>
      <c r="P40" s="210">
        <f>+L40-M40</f>
        <v>52</v>
      </c>
      <c r="Q40" s="296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+$R$88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69</v>
      </c>
      <c r="D41" s="26"/>
      <c r="E41" s="26"/>
      <c r="F41" s="26"/>
      <c r="G41" s="26"/>
      <c r="H41" s="26"/>
      <c r="I41" s="284">
        <f t="shared" si="0"/>
        <v>69</v>
      </c>
      <c r="J41" s="284"/>
      <c r="K41" s="92" t="str">
        <f>IF(I41&gt;=$M$100,"Over","Under")</f>
        <v>Under</v>
      </c>
      <c r="L41" s="146"/>
      <c r="M41" s="147"/>
      <c r="N41" s="147"/>
      <c r="O41" s="147"/>
      <c r="P41" s="147"/>
      <c r="Q41" s="297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+$S$85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74</v>
      </c>
      <c r="D42" s="27"/>
      <c r="E42" s="27"/>
      <c r="F42" s="27"/>
      <c r="G42" s="27"/>
      <c r="H42" s="27"/>
      <c r="I42" s="285">
        <f t="shared" si="0"/>
        <v>74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+$S$88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136</v>
      </c>
      <c r="D43" s="28"/>
      <c r="E43" s="28"/>
      <c r="F43" s="28"/>
      <c r="G43" s="28"/>
      <c r="H43" s="28"/>
      <c r="I43" s="269">
        <f t="shared" si="0"/>
        <v>136</v>
      </c>
      <c r="J43" s="269"/>
      <c r="K43" s="144" t="str">
        <f>IF(I43&gt;=$L$100,"Over","Under")</f>
        <v>Under</v>
      </c>
      <c r="L43" s="209">
        <f>+I43</f>
        <v>136</v>
      </c>
      <c r="M43" s="210">
        <f>+I44</f>
        <v>72</v>
      </c>
      <c r="N43" s="210">
        <f>+I45</f>
        <v>69</v>
      </c>
      <c r="O43" s="211">
        <f>+(2/3*M43)+(1/3*L43)</f>
        <v>93.333333333333329</v>
      </c>
      <c r="P43" s="210">
        <f>+L43-M43</f>
        <v>64</v>
      </c>
      <c r="Q43" s="296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+$T$85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72</v>
      </c>
      <c r="D44" s="26"/>
      <c r="E44" s="26"/>
      <c r="F44" s="26"/>
      <c r="G44" s="26"/>
      <c r="H44" s="26"/>
      <c r="I44" s="284">
        <f t="shared" si="0"/>
        <v>72</v>
      </c>
      <c r="J44" s="284"/>
      <c r="K44" s="92" t="str">
        <f>IF(I44&gt;=$M$100,"Over","Under")</f>
        <v>Under</v>
      </c>
      <c r="L44" s="146"/>
      <c r="M44" s="147"/>
      <c r="N44" s="147"/>
      <c r="O44" s="147"/>
      <c r="P44" s="147"/>
      <c r="Q44" s="297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+$T$88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69</v>
      </c>
      <c r="D45" s="27"/>
      <c r="E45" s="27"/>
      <c r="F45" s="27"/>
      <c r="G45" s="27"/>
      <c r="H45" s="27"/>
      <c r="I45" s="285">
        <f t="shared" si="0"/>
        <v>69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130</v>
      </c>
      <c r="D46" s="28"/>
      <c r="E46" s="28"/>
      <c r="F46" s="28"/>
      <c r="G46" s="28"/>
      <c r="H46" s="28"/>
      <c r="I46" s="269">
        <f t="shared" si="0"/>
        <v>130</v>
      </c>
      <c r="J46" s="269"/>
      <c r="K46" s="144" t="str">
        <f>IF(I46&gt;=$L$100,"Over","Under")</f>
        <v>Under</v>
      </c>
      <c r="L46" s="209">
        <f>+I46</f>
        <v>130</v>
      </c>
      <c r="M46" s="210">
        <f>+I47</f>
        <v>75</v>
      </c>
      <c r="N46" s="210">
        <f>+I48</f>
        <v>65</v>
      </c>
      <c r="O46" s="211">
        <f>+(2/3*M46)+(1/3*L46)</f>
        <v>93.333333333333329</v>
      </c>
      <c r="P46" s="210">
        <f>+L46-M46</f>
        <v>55</v>
      </c>
      <c r="Q46" s="296">
        <v>15</v>
      </c>
    </row>
    <row r="47" spans="1:31">
      <c r="A47" s="267"/>
      <c r="B47" s="132" t="s">
        <v>1</v>
      </c>
      <c r="C47" s="26">
        <v>75</v>
      </c>
      <c r="D47" s="26"/>
      <c r="E47" s="26"/>
      <c r="F47" s="26"/>
      <c r="G47" s="26"/>
      <c r="H47" s="26"/>
      <c r="I47" s="284">
        <f t="shared" si="0"/>
        <v>75</v>
      </c>
      <c r="J47" s="284"/>
      <c r="K47" s="92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65</v>
      </c>
      <c r="D48" s="27"/>
      <c r="E48" s="27"/>
      <c r="F48" s="27"/>
      <c r="G48" s="27"/>
      <c r="H48" s="27"/>
      <c r="I48" s="285">
        <f t="shared" si="0"/>
        <v>65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144</v>
      </c>
      <c r="D49" s="28"/>
      <c r="E49" s="28"/>
      <c r="F49" s="28"/>
      <c r="G49" s="28"/>
      <c r="H49" s="28"/>
      <c r="I49" s="269">
        <f t="shared" si="0"/>
        <v>144</v>
      </c>
      <c r="J49" s="269"/>
      <c r="K49" s="144" t="str">
        <f>IF(I49&gt;=$L$100,"Over","Under")</f>
        <v>Over</v>
      </c>
      <c r="L49" s="209">
        <f>+I49</f>
        <v>144</v>
      </c>
      <c r="M49" s="210">
        <f>+I50</f>
        <v>82</v>
      </c>
      <c r="N49" s="210">
        <f>+I51</f>
        <v>80</v>
      </c>
      <c r="O49" s="211">
        <f>+(2/3*M49)+(1/3*L49)</f>
        <v>102.66666666666666</v>
      </c>
      <c r="P49" s="210">
        <f>+L49-M49</f>
        <v>62</v>
      </c>
      <c r="Q49" s="296">
        <v>16</v>
      </c>
    </row>
    <row r="50" spans="1:17">
      <c r="A50" s="267"/>
      <c r="B50" s="132" t="s">
        <v>1</v>
      </c>
      <c r="C50" s="26">
        <v>82</v>
      </c>
      <c r="D50" s="26"/>
      <c r="E50" s="26"/>
      <c r="F50" s="26"/>
      <c r="G50" s="26"/>
      <c r="H50" s="26"/>
      <c r="I50" s="284">
        <f t="shared" si="0"/>
        <v>82</v>
      </c>
      <c r="J50" s="284"/>
      <c r="K50" s="92" t="str">
        <f>IF(I50&gt;=$M$100,"Over","Under")</f>
        <v>Over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80</v>
      </c>
      <c r="D51" s="27"/>
      <c r="E51" s="27"/>
      <c r="F51" s="27"/>
      <c r="G51" s="27"/>
      <c r="H51" s="27"/>
      <c r="I51" s="285">
        <f t="shared" si="0"/>
        <v>80</v>
      </c>
      <c r="J51" s="285"/>
      <c r="K51" s="145" t="str">
        <f>IF(I51&gt;=$N$100,"Over","Under")</f>
        <v>Over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130</v>
      </c>
      <c r="D52" s="28"/>
      <c r="E52" s="28"/>
      <c r="F52" s="28"/>
      <c r="G52" s="28"/>
      <c r="H52" s="28"/>
      <c r="I52" s="269">
        <f t="shared" si="0"/>
        <v>130</v>
      </c>
      <c r="J52" s="269"/>
      <c r="K52" s="144" t="str">
        <f>IF(I52&gt;=$L$100,"Over","Under")</f>
        <v>Under</v>
      </c>
      <c r="L52" s="209">
        <f>+I52</f>
        <v>130</v>
      </c>
      <c r="M52" s="210">
        <f>+I53</f>
        <v>75</v>
      </c>
      <c r="N52" s="210">
        <f>+I54</f>
        <v>65</v>
      </c>
      <c r="O52" s="211">
        <f>+(2/3*M52)+(1/3*L52)</f>
        <v>93.333333333333329</v>
      </c>
      <c r="P52" s="210">
        <f>+L52-M52</f>
        <v>55</v>
      </c>
      <c r="Q52" s="296">
        <v>17</v>
      </c>
    </row>
    <row r="53" spans="1:17">
      <c r="A53" s="267"/>
      <c r="B53" s="132" t="s">
        <v>1</v>
      </c>
      <c r="C53" s="26">
        <v>75</v>
      </c>
      <c r="D53" s="26"/>
      <c r="E53" s="26"/>
      <c r="F53" s="26"/>
      <c r="G53" s="26"/>
      <c r="H53" s="26"/>
      <c r="I53" s="284">
        <f t="shared" si="0"/>
        <v>75</v>
      </c>
      <c r="J53" s="284"/>
      <c r="K53" s="92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65</v>
      </c>
      <c r="D54" s="27"/>
      <c r="E54" s="27"/>
      <c r="F54" s="27"/>
      <c r="G54" s="27"/>
      <c r="H54" s="27"/>
      <c r="I54" s="285">
        <f t="shared" si="0"/>
        <v>65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130</v>
      </c>
      <c r="D55" s="28"/>
      <c r="E55" s="28"/>
      <c r="F55" s="28"/>
      <c r="G55" s="28"/>
      <c r="H55" s="28"/>
      <c r="I55" s="269">
        <f t="shared" si="0"/>
        <v>130</v>
      </c>
      <c r="J55" s="269"/>
      <c r="K55" s="144" t="str">
        <f>IF(I55&gt;=$L$100,"Over","Under")</f>
        <v>Under</v>
      </c>
      <c r="L55" s="209">
        <f>+I55</f>
        <v>130</v>
      </c>
      <c r="M55" s="210">
        <f>+I56</f>
        <v>75</v>
      </c>
      <c r="N55" s="210">
        <f>+I57</f>
        <v>65</v>
      </c>
      <c r="O55" s="211">
        <f>+(2/3*M55)+(1/3*L55)</f>
        <v>93.333333333333329</v>
      </c>
      <c r="P55" s="210">
        <f>+L55-M55</f>
        <v>55</v>
      </c>
      <c r="Q55" s="296">
        <v>18</v>
      </c>
    </row>
    <row r="56" spans="1:17">
      <c r="A56" s="267"/>
      <c r="B56" s="132" t="s">
        <v>1</v>
      </c>
      <c r="C56" s="26">
        <v>75</v>
      </c>
      <c r="D56" s="26"/>
      <c r="E56" s="26"/>
      <c r="F56" s="26"/>
      <c r="G56" s="26"/>
      <c r="H56" s="26"/>
      <c r="I56" s="284">
        <f t="shared" si="0"/>
        <v>75</v>
      </c>
      <c r="J56" s="284"/>
      <c r="K56" s="92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65</v>
      </c>
      <c r="D57" s="27"/>
      <c r="E57" s="27"/>
      <c r="F57" s="27"/>
      <c r="G57" s="27"/>
      <c r="H57" s="27"/>
      <c r="I57" s="285">
        <f t="shared" si="0"/>
        <v>65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135</v>
      </c>
      <c r="D58" s="28"/>
      <c r="E58" s="28"/>
      <c r="F58" s="28"/>
      <c r="G58" s="28"/>
      <c r="H58" s="28"/>
      <c r="I58" s="269">
        <f t="shared" si="0"/>
        <v>135</v>
      </c>
      <c r="J58" s="269"/>
      <c r="K58" s="144" t="str">
        <f>IF(I58&gt;=$L$100,"Over","Under")</f>
        <v>Under</v>
      </c>
      <c r="L58" s="209">
        <f>+I58</f>
        <v>135</v>
      </c>
      <c r="M58" s="210">
        <f>+I59</f>
        <v>70</v>
      </c>
      <c r="N58" s="210">
        <f>+I60</f>
        <v>72</v>
      </c>
      <c r="O58" s="211">
        <f>+(2/3*M58)+(1/3*L58)</f>
        <v>91.666666666666657</v>
      </c>
      <c r="P58" s="210">
        <f>+L58-M58</f>
        <v>65</v>
      </c>
      <c r="Q58" s="296">
        <v>19</v>
      </c>
    </row>
    <row r="59" spans="1:17">
      <c r="A59" s="267"/>
      <c r="B59" s="132" t="s">
        <v>1</v>
      </c>
      <c r="C59" s="26">
        <v>70</v>
      </c>
      <c r="D59" s="26"/>
      <c r="E59" s="26"/>
      <c r="F59" s="26"/>
      <c r="G59" s="26"/>
      <c r="H59" s="26"/>
      <c r="I59" s="284">
        <f t="shared" si="0"/>
        <v>70</v>
      </c>
      <c r="J59" s="284"/>
      <c r="K59" s="92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72</v>
      </c>
      <c r="D60" s="27"/>
      <c r="E60" s="27"/>
      <c r="F60" s="27"/>
      <c r="G60" s="27"/>
      <c r="H60" s="27"/>
      <c r="I60" s="285">
        <f t="shared" si="0"/>
        <v>72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130</v>
      </c>
      <c r="D61" s="28"/>
      <c r="E61" s="28"/>
      <c r="F61" s="28"/>
      <c r="G61" s="28"/>
      <c r="H61" s="28"/>
      <c r="I61" s="269">
        <f t="shared" si="0"/>
        <v>130</v>
      </c>
      <c r="J61" s="269"/>
      <c r="K61" s="144" t="str">
        <f>IF(I61&gt;=$L$100,"Over","Under")</f>
        <v>Under</v>
      </c>
      <c r="L61" s="209">
        <f>+I61</f>
        <v>130</v>
      </c>
      <c r="M61" s="210">
        <f>+I62</f>
        <v>75</v>
      </c>
      <c r="N61" s="210">
        <f>+I63</f>
        <v>65</v>
      </c>
      <c r="O61" s="211">
        <f>+(2/3*M61)+(1/3*L61)</f>
        <v>93.333333333333329</v>
      </c>
      <c r="P61" s="210">
        <f>+L61-M61</f>
        <v>55</v>
      </c>
      <c r="Q61" s="296">
        <v>20</v>
      </c>
    </row>
    <row r="62" spans="1:17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92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65</v>
      </c>
      <c r="D63" s="27"/>
      <c r="E63" s="27"/>
      <c r="F63" s="27"/>
      <c r="G63" s="27"/>
      <c r="H63" s="27"/>
      <c r="I63" s="285">
        <f t="shared" si="0"/>
        <v>65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130</v>
      </c>
      <c r="D64" s="28"/>
      <c r="E64" s="28"/>
      <c r="F64" s="28"/>
      <c r="G64" s="28"/>
      <c r="H64" s="28"/>
      <c r="I64" s="269">
        <f t="shared" si="0"/>
        <v>130</v>
      </c>
      <c r="J64" s="269"/>
      <c r="K64" s="144" t="str">
        <f>IF(I64&gt;=$L$100,"Over","Under")</f>
        <v>Under</v>
      </c>
      <c r="L64" s="209">
        <f>+I64</f>
        <v>130</v>
      </c>
      <c r="M64" s="210">
        <f>+I65</f>
        <v>75</v>
      </c>
      <c r="N64" s="210">
        <f>+I66</f>
        <v>65</v>
      </c>
      <c r="O64" s="211">
        <f>+(2/3*M64)+(1/3*L64)</f>
        <v>93.333333333333329</v>
      </c>
      <c r="P64" s="210">
        <f>+L64-M64</f>
        <v>55</v>
      </c>
      <c r="Q64" s="296">
        <v>21</v>
      </c>
    </row>
    <row r="65" spans="1:23">
      <c r="A65" s="267"/>
      <c r="B65" s="132" t="s">
        <v>1</v>
      </c>
      <c r="C65" s="26">
        <v>75</v>
      </c>
      <c r="D65" s="26"/>
      <c r="E65" s="26"/>
      <c r="F65" s="26"/>
      <c r="G65" s="26"/>
      <c r="H65" s="26"/>
      <c r="I65" s="284">
        <f t="shared" si="0"/>
        <v>75</v>
      </c>
      <c r="J65" s="284"/>
      <c r="K65" s="92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65</v>
      </c>
      <c r="D66" s="27"/>
      <c r="E66" s="27"/>
      <c r="F66" s="27"/>
      <c r="G66" s="27"/>
      <c r="H66" s="27"/>
      <c r="I66" s="285">
        <f t="shared" si="0"/>
        <v>65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143</v>
      </c>
      <c r="D67" s="28"/>
      <c r="E67" s="28"/>
      <c r="F67" s="28"/>
      <c r="G67" s="28"/>
      <c r="H67" s="28"/>
      <c r="I67" s="269">
        <f t="shared" si="0"/>
        <v>143</v>
      </c>
      <c r="J67" s="269"/>
      <c r="K67" s="144" t="str">
        <f>IF(I67&gt;=$L$100,"Over","Under")</f>
        <v>Over</v>
      </c>
      <c r="L67" s="209">
        <f>+I67</f>
        <v>143</v>
      </c>
      <c r="M67" s="210">
        <f>+I68</f>
        <v>74</v>
      </c>
      <c r="N67" s="210">
        <f>+I69</f>
        <v>73</v>
      </c>
      <c r="O67" s="211">
        <f>+(2/3*M67)+(1/3*L67)</f>
        <v>97</v>
      </c>
      <c r="P67" s="210">
        <f>+L67-M67</f>
        <v>69</v>
      </c>
      <c r="Q67" s="296">
        <v>22</v>
      </c>
    </row>
    <row r="68" spans="1:23">
      <c r="A68" s="267"/>
      <c r="B68" s="132" t="s">
        <v>1</v>
      </c>
      <c r="C68" s="26">
        <v>74</v>
      </c>
      <c r="D68" s="26"/>
      <c r="E68" s="26"/>
      <c r="F68" s="26"/>
      <c r="G68" s="26"/>
      <c r="H68" s="26"/>
      <c r="I68" s="284">
        <f t="shared" ref="I68:I96" si="2">INT(AVERAGE(C68:H68))</f>
        <v>74</v>
      </c>
      <c r="J68" s="284"/>
      <c r="K68" s="92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73</v>
      </c>
      <c r="D69" s="27"/>
      <c r="E69" s="27"/>
      <c r="F69" s="27"/>
      <c r="G69" s="27"/>
      <c r="H69" s="27"/>
      <c r="I69" s="285">
        <f t="shared" si="2"/>
        <v>73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9">
        <f>+I70</f>
        <v>130</v>
      </c>
      <c r="M70" s="210">
        <f>+I71</f>
        <v>75</v>
      </c>
      <c r="N70" s="210">
        <f>+I72</f>
        <v>65</v>
      </c>
      <c r="O70" s="211">
        <f>+(2/3*M70)+(1/3*L70)</f>
        <v>93.333333333333329</v>
      </c>
      <c r="P70" s="210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92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130</v>
      </c>
      <c r="D73" s="28"/>
      <c r="E73" s="28"/>
      <c r="F73" s="28"/>
      <c r="G73" s="28"/>
      <c r="H73" s="28"/>
      <c r="I73" s="269">
        <f t="shared" si="2"/>
        <v>130</v>
      </c>
      <c r="J73" s="269"/>
      <c r="K73" s="144" t="str">
        <f>IF(I73&gt;=$L$100,"Over","Under")</f>
        <v>Under</v>
      </c>
      <c r="L73" s="209">
        <f>+I73</f>
        <v>130</v>
      </c>
      <c r="M73" s="210">
        <f>+I74</f>
        <v>75</v>
      </c>
      <c r="N73" s="210">
        <f>+I75</f>
        <v>72</v>
      </c>
      <c r="O73" s="211">
        <f>+(2/3*M73)+(1/3*L73)</f>
        <v>93.333333333333329</v>
      </c>
      <c r="P73" s="210">
        <f>+L73-M73</f>
        <v>55</v>
      </c>
      <c r="Q73" s="296">
        <v>24</v>
      </c>
    </row>
    <row r="74" spans="1:23">
      <c r="A74" s="267"/>
      <c r="B74" s="132" t="s">
        <v>1</v>
      </c>
      <c r="C74" s="26">
        <v>75</v>
      </c>
      <c r="D74" s="26"/>
      <c r="E74" s="26"/>
      <c r="F74" s="26"/>
      <c r="G74" s="26"/>
      <c r="H74" s="26"/>
      <c r="I74" s="284">
        <f t="shared" si="2"/>
        <v>75</v>
      </c>
      <c r="J74" s="284"/>
      <c r="K74" s="92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72</v>
      </c>
      <c r="D75" s="27"/>
      <c r="E75" s="27"/>
      <c r="F75" s="27"/>
      <c r="G75" s="27"/>
      <c r="H75" s="27"/>
      <c r="I75" s="285">
        <f t="shared" si="2"/>
        <v>72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130</v>
      </c>
      <c r="D76" s="28"/>
      <c r="E76" s="28"/>
      <c r="F76" s="28"/>
      <c r="G76" s="28"/>
      <c r="H76" s="28"/>
      <c r="I76" s="269">
        <f t="shared" si="2"/>
        <v>130</v>
      </c>
      <c r="J76" s="269"/>
      <c r="K76" s="144" t="str">
        <f>IF(I76&gt;=$L$100,"Over","Under")</f>
        <v>Under</v>
      </c>
      <c r="L76" s="201">
        <f>+I76</f>
        <v>130</v>
      </c>
      <c r="M76" s="202">
        <f>+I77</f>
        <v>75</v>
      </c>
      <c r="N76" s="202">
        <f>+I78</f>
        <v>72</v>
      </c>
      <c r="O76" s="203">
        <f>+(2/3*M76)+(1/3*L76)</f>
        <v>93.333333333333329</v>
      </c>
      <c r="P76" s="202">
        <f>+L76-M76</f>
        <v>55</v>
      </c>
      <c r="Q76" s="296">
        <v>25</v>
      </c>
    </row>
    <row r="77" spans="1:23">
      <c r="A77" s="267"/>
      <c r="B77" s="132" t="s">
        <v>1</v>
      </c>
      <c r="C77" s="26">
        <v>75</v>
      </c>
      <c r="D77" s="26"/>
      <c r="E77" s="26"/>
      <c r="F77" s="26"/>
      <c r="G77" s="26"/>
      <c r="H77" s="26"/>
      <c r="I77" s="284">
        <f t="shared" si="2"/>
        <v>75</v>
      </c>
      <c r="J77" s="284"/>
      <c r="K77" s="92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72</v>
      </c>
      <c r="D78" s="27"/>
      <c r="E78" s="27"/>
      <c r="F78" s="27"/>
      <c r="G78" s="27"/>
      <c r="H78" s="27"/>
      <c r="I78" s="285">
        <f t="shared" si="2"/>
        <v>72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130</v>
      </c>
      <c r="D79" s="28"/>
      <c r="E79" s="28"/>
      <c r="F79" s="28"/>
      <c r="G79" s="28"/>
      <c r="H79" s="28"/>
      <c r="I79" s="269">
        <f t="shared" si="2"/>
        <v>130</v>
      </c>
      <c r="J79" s="269"/>
      <c r="K79" s="144" t="str">
        <f>IF(I79&gt;=$L$100,"Over","Under")</f>
        <v>Under</v>
      </c>
      <c r="L79" s="209">
        <f>+I79</f>
        <v>130</v>
      </c>
      <c r="M79" s="210">
        <f>+I80</f>
        <v>75</v>
      </c>
      <c r="N79" s="210">
        <f>+I81</f>
        <v>65</v>
      </c>
      <c r="O79" s="211">
        <f>+(2/3*M79)+(1/3*L79)</f>
        <v>93.333333333333329</v>
      </c>
      <c r="P79" s="210">
        <f>+L79-M79</f>
        <v>55</v>
      </c>
      <c r="Q79" s="296">
        <v>26</v>
      </c>
    </row>
    <row r="80" spans="1:23">
      <c r="A80" s="267"/>
      <c r="B80" s="132" t="s">
        <v>1</v>
      </c>
      <c r="C80" s="26">
        <v>75</v>
      </c>
      <c r="D80" s="26"/>
      <c r="E80" s="26"/>
      <c r="F80" s="26"/>
      <c r="G80" s="26"/>
      <c r="H80" s="26"/>
      <c r="I80" s="284">
        <f t="shared" si="2"/>
        <v>75</v>
      </c>
      <c r="J80" s="284"/>
      <c r="K80" s="92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65</v>
      </c>
      <c r="D81" s="27"/>
      <c r="E81" s="27"/>
      <c r="F81" s="27"/>
      <c r="G81" s="27"/>
      <c r="H81" s="27"/>
      <c r="I81" s="285">
        <f t="shared" si="2"/>
        <v>65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130</v>
      </c>
      <c r="D82" s="28"/>
      <c r="E82" s="28"/>
      <c r="F82" s="28"/>
      <c r="G82" s="28"/>
      <c r="H82" s="28"/>
      <c r="I82" s="269">
        <f t="shared" si="2"/>
        <v>130</v>
      </c>
      <c r="J82" s="269"/>
      <c r="K82" s="144" t="str">
        <f>IF(I82&gt;=$L$100,"Over","Under")</f>
        <v>Under</v>
      </c>
      <c r="L82" s="209">
        <f>+I82</f>
        <v>130</v>
      </c>
      <c r="M82" s="210">
        <f>+I83</f>
        <v>75</v>
      </c>
      <c r="N82" s="210">
        <f>+I84</f>
        <v>65</v>
      </c>
      <c r="O82" s="211">
        <f>+(2/3*M82)+(1/3*L82)</f>
        <v>93.333333333333329</v>
      </c>
      <c r="P82" s="210">
        <f>+L82-M82</f>
        <v>55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33"/>
    </row>
    <row r="83" spans="1:23">
      <c r="A83" s="267"/>
      <c r="B83" s="132" t="s">
        <v>1</v>
      </c>
      <c r="C83" s="26">
        <v>75</v>
      </c>
      <c r="D83" s="26"/>
      <c r="E83" s="26"/>
      <c r="F83" s="26"/>
      <c r="G83" s="26"/>
      <c r="H83" s="26"/>
      <c r="I83" s="284">
        <f t="shared" si="2"/>
        <v>75</v>
      </c>
      <c r="J83" s="284"/>
      <c r="K83" s="92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65</v>
      </c>
      <c r="D84" s="27"/>
      <c r="E84" s="27"/>
      <c r="F84" s="27"/>
      <c r="G84" s="27"/>
      <c r="H84" s="27"/>
      <c r="I84" s="285">
        <f t="shared" si="2"/>
        <v>65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138</v>
      </c>
      <c r="D85" s="28"/>
      <c r="E85" s="28"/>
      <c r="F85" s="28"/>
      <c r="G85" s="28"/>
      <c r="H85" s="28"/>
      <c r="I85" s="269">
        <f t="shared" si="2"/>
        <v>138</v>
      </c>
      <c r="J85" s="269"/>
      <c r="K85" s="144" t="str">
        <f>IF(I85&gt;=$L$100,"Over","Under")</f>
        <v>Under</v>
      </c>
      <c r="L85" s="209">
        <f>+I85</f>
        <v>138</v>
      </c>
      <c r="M85" s="210">
        <f>+I86</f>
        <v>73</v>
      </c>
      <c r="N85" s="210">
        <f>+I87</f>
        <v>70</v>
      </c>
      <c r="O85" s="211">
        <f>+(2/3*M85)+(1/3*L85)</f>
        <v>94.666666666666657</v>
      </c>
      <c r="P85" s="210">
        <f>+L85-M85</f>
        <v>65</v>
      </c>
      <c r="Q85" s="296">
        <v>28</v>
      </c>
      <c r="R85" s="130">
        <f>MAX(L4:L94)</f>
        <v>150</v>
      </c>
      <c r="S85" s="65">
        <f>MAX(M4:M94)</f>
        <v>90</v>
      </c>
      <c r="T85" s="65">
        <f>MAX(N4:N94)</f>
        <v>80</v>
      </c>
      <c r="U85" s="65">
        <f>MAX(O4:O94)</f>
        <v>106.66666666666666</v>
      </c>
      <c r="V85" s="65">
        <f>MAX(P4:P94)</f>
        <v>72</v>
      </c>
      <c r="W85" s="91"/>
    </row>
    <row r="86" spans="1:23">
      <c r="A86" s="267"/>
      <c r="B86" s="132" t="s">
        <v>1</v>
      </c>
      <c r="C86" s="26">
        <v>73</v>
      </c>
      <c r="D86" s="26"/>
      <c r="E86" s="26"/>
      <c r="F86" s="26"/>
      <c r="G86" s="26"/>
      <c r="H86" s="26"/>
      <c r="I86" s="284">
        <f t="shared" si="2"/>
        <v>73</v>
      </c>
      <c r="J86" s="284"/>
      <c r="K86" s="92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70</v>
      </c>
      <c r="D87" s="27"/>
      <c r="E87" s="27"/>
      <c r="F87" s="27"/>
      <c r="G87" s="27"/>
      <c r="H87" s="27"/>
      <c r="I87" s="285">
        <f t="shared" si="2"/>
        <v>70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44" t="str">
        <f>IF(I88&gt;=$L$100,"Over","Under")</f>
        <v>Under</v>
      </c>
      <c r="L88" s="209">
        <f>+I88</f>
        <v>130</v>
      </c>
      <c r="M88" s="210">
        <f>+I89</f>
        <v>75</v>
      </c>
      <c r="N88" s="210">
        <f>+I90</f>
        <v>65</v>
      </c>
      <c r="O88" s="211">
        <f>+(2/3*M88)+(1/3*L88)</f>
        <v>93.333333333333329</v>
      </c>
      <c r="P88" s="210">
        <f>+L88-M88</f>
        <v>55</v>
      </c>
      <c r="Q88" s="296">
        <v>29</v>
      </c>
      <c r="R88" s="130">
        <f>MIN(L4:L94)</f>
        <v>121</v>
      </c>
      <c r="S88" s="65">
        <f>MIN(M4:M94)</f>
        <v>69</v>
      </c>
      <c r="T88" s="65">
        <f>MIN(N4:N94)</f>
        <v>65</v>
      </c>
      <c r="U88" s="65">
        <f>MIN(O4:O94)</f>
        <v>86.333333333333329</v>
      </c>
      <c r="V88" s="65">
        <f>MIN(P4:P94)</f>
        <v>50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92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  <c r="W89" s="33"/>
    </row>
    <row r="90" spans="1:23" ht="13.5" thickBot="1">
      <c r="A90" s="268"/>
      <c r="B90" s="138" t="s">
        <v>2</v>
      </c>
      <c r="C90" s="27">
        <v>65</v>
      </c>
      <c r="D90" s="27"/>
      <c r="E90" s="27"/>
      <c r="F90" s="27"/>
      <c r="G90" s="27"/>
      <c r="H90" s="27"/>
      <c r="I90" s="285">
        <f t="shared" si="2"/>
        <v>65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130</v>
      </c>
      <c r="D91" s="28"/>
      <c r="E91" s="28"/>
      <c r="F91" s="28"/>
      <c r="G91" s="28"/>
      <c r="H91" s="28"/>
      <c r="I91" s="269">
        <f t="shared" si="2"/>
        <v>130</v>
      </c>
      <c r="J91" s="269"/>
      <c r="K91" s="144" t="str">
        <f>IF(I91&gt;=$L$100,"Over","Under")</f>
        <v>Under</v>
      </c>
      <c r="L91" s="209">
        <f>+I91</f>
        <v>130</v>
      </c>
      <c r="M91" s="210">
        <f>+I92</f>
        <v>75</v>
      </c>
      <c r="N91" s="210">
        <f>+I93</f>
        <v>65</v>
      </c>
      <c r="O91" s="211">
        <f>+(2/3*M91)+(1/3*L91)</f>
        <v>93.333333333333329</v>
      </c>
      <c r="P91" s="210">
        <f>+L91-M91</f>
        <v>55</v>
      </c>
      <c r="Q91" s="296">
        <v>30</v>
      </c>
      <c r="R91" s="125"/>
      <c r="S91" s="47" t="s">
        <v>25</v>
      </c>
      <c r="T91" s="47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75</v>
      </c>
      <c r="D92" s="26"/>
      <c r="E92" s="26"/>
      <c r="F92" s="26"/>
      <c r="G92" s="26"/>
      <c r="H92" s="26"/>
      <c r="I92" s="284">
        <f t="shared" si="2"/>
        <v>75</v>
      </c>
      <c r="J92" s="284"/>
      <c r="K92" s="92" t="str">
        <f>IF(I92&gt;=$M$100,"Over","Under")</f>
        <v>Under</v>
      </c>
      <c r="L92" s="146"/>
      <c r="M92" s="147"/>
      <c r="N92" s="147"/>
      <c r="O92" s="147"/>
      <c r="P92" s="147"/>
      <c r="Q92" s="297"/>
      <c r="R92" s="156">
        <f>+L3</f>
        <v>129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65</v>
      </c>
      <c r="D93" s="27"/>
      <c r="E93" s="27"/>
      <c r="F93" s="27"/>
      <c r="G93" s="27"/>
      <c r="H93" s="27"/>
      <c r="I93" s="285">
        <f t="shared" si="2"/>
        <v>65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74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28">
        <v>150</v>
      </c>
      <c r="D94" s="28"/>
      <c r="E94" s="28"/>
      <c r="F94" s="28"/>
      <c r="G94" s="28"/>
      <c r="H94" s="28"/>
      <c r="I94" s="269">
        <f t="shared" si="2"/>
        <v>150</v>
      </c>
      <c r="J94" s="269"/>
      <c r="K94" s="144" t="str">
        <f>IF(I94&gt;=$L$100,"Over","Under")</f>
        <v>Over</v>
      </c>
      <c r="L94" s="201">
        <f>+I94</f>
        <v>150</v>
      </c>
      <c r="M94" s="202">
        <f>+I95</f>
        <v>80</v>
      </c>
      <c r="N94" s="202">
        <f>+I96</f>
        <v>75</v>
      </c>
      <c r="O94" s="203">
        <f>+(2/3*M94)+(1/3*L94)</f>
        <v>103.33333333333333</v>
      </c>
      <c r="P94" s="202">
        <f>+L94-M94</f>
        <v>70</v>
      </c>
      <c r="Q94" s="296">
        <v>31</v>
      </c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26">
        <v>80</v>
      </c>
      <c r="D95" s="26"/>
      <c r="E95" s="26"/>
      <c r="F95" s="26"/>
      <c r="G95" s="26"/>
      <c r="H95" s="26"/>
      <c r="I95" s="284">
        <f t="shared" si="2"/>
        <v>80</v>
      </c>
      <c r="J95" s="284"/>
      <c r="K95" s="92" t="str">
        <f>IF(I95&gt;=$M$100,"Over","Under")</f>
        <v>Under</v>
      </c>
      <c r="L95" s="146"/>
      <c r="M95" s="147"/>
      <c r="N95" s="147"/>
      <c r="O95" s="147"/>
      <c r="P95" s="147"/>
      <c r="Q95" s="297"/>
      <c r="R95" s="159">
        <f>+N3</f>
        <v>71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27">
        <v>75</v>
      </c>
      <c r="D96" s="27"/>
      <c r="E96" s="27"/>
      <c r="F96" s="27"/>
      <c r="G96" s="27"/>
      <c r="H96" s="27"/>
      <c r="I96" s="285">
        <f t="shared" si="2"/>
        <v>75</v>
      </c>
      <c r="J96" s="285"/>
      <c r="K96" s="145" t="str">
        <f>IF(I96&gt;=$N$100,"Over","Under")</f>
        <v>Over</v>
      </c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132</v>
      </c>
      <c r="M97" s="168">
        <f>INT(AVERAGE(M4:M94))</f>
        <v>75</v>
      </c>
      <c r="N97" s="168">
        <f>INT(AVERAGE(N4:N94))</f>
        <v>69</v>
      </c>
      <c r="O97" s="168">
        <f>INT(AVERAGE(O4:O94))</f>
        <v>94</v>
      </c>
      <c r="P97" s="168">
        <f>INT(AVERAGE(P4:P94))</f>
        <v>57</v>
      </c>
      <c r="Q97" s="169" t="str">
        <f>+A2</f>
        <v xml:space="preserve">Maj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132</v>
      </c>
      <c r="T98" s="72">
        <f>+M97</f>
        <v>75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66</v>
      </c>
      <c r="R99" s="21">
        <f>INT(L97)</f>
        <v>132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</row>
    <row r="100" spans="1:23" ht="15">
      <c r="A100" s="242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132 / 75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Maj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116"/>
      <c r="T108" s="116"/>
      <c r="U108" s="116"/>
      <c r="V108" s="116"/>
      <c r="W108" s="116"/>
    </row>
    <row r="109" spans="1:23">
      <c r="Q109" s="33"/>
      <c r="S109" s="40"/>
      <c r="T109" s="40"/>
      <c r="U109" s="40"/>
      <c r="V109" s="40"/>
      <c r="W109" s="40"/>
    </row>
    <row r="110" spans="1:23">
      <c r="Q110" s="33"/>
      <c r="S110" s="116"/>
      <c r="T110" s="116"/>
      <c r="U110" s="116"/>
      <c r="V110" s="116"/>
      <c r="W110" s="116"/>
    </row>
  </sheetData>
  <mergeCells count="188"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L98:P98"/>
    <mergeCell ref="R97:T97"/>
    <mergeCell ref="A13:A15"/>
    <mergeCell ref="I13:J13"/>
    <mergeCell ref="I14:J14"/>
    <mergeCell ref="I15:J15"/>
    <mergeCell ref="A10:A12"/>
    <mergeCell ref="I10:J10"/>
    <mergeCell ref="I11:J11"/>
    <mergeCell ref="I12:J12"/>
    <mergeCell ref="A22:A24"/>
    <mergeCell ref="I22:J22"/>
    <mergeCell ref="I23:J23"/>
    <mergeCell ref="I24:J24"/>
    <mergeCell ref="A25:A27"/>
    <mergeCell ref="I25:J25"/>
    <mergeCell ref="I26:J26"/>
    <mergeCell ref="I27:J27"/>
    <mergeCell ref="A16:A18"/>
    <mergeCell ref="I16:J16"/>
    <mergeCell ref="I17:J17"/>
    <mergeCell ref="I18:J18"/>
    <mergeCell ref="A19:A21"/>
    <mergeCell ref="I19:J19"/>
    <mergeCell ref="I32:J32"/>
    <mergeCell ref="I33:J33"/>
    <mergeCell ref="L1:P1"/>
    <mergeCell ref="A4:A6"/>
    <mergeCell ref="I4:J4"/>
    <mergeCell ref="I5:J5"/>
    <mergeCell ref="I6:J6"/>
    <mergeCell ref="A7:A9"/>
    <mergeCell ref="I7:J7"/>
    <mergeCell ref="I8:J8"/>
    <mergeCell ref="I9:J9"/>
    <mergeCell ref="A1:K1"/>
    <mergeCell ref="A2:A3"/>
    <mergeCell ref="B2:B3"/>
    <mergeCell ref="C2:K2"/>
    <mergeCell ref="C3:E3"/>
    <mergeCell ref="F3:H3"/>
    <mergeCell ref="I3:K3"/>
    <mergeCell ref="A40:A42"/>
    <mergeCell ref="I40:J40"/>
    <mergeCell ref="I41:J41"/>
    <mergeCell ref="I42:J42"/>
    <mergeCell ref="A43:A45"/>
    <mergeCell ref="I43:J43"/>
    <mergeCell ref="I44:J44"/>
    <mergeCell ref="I45:J45"/>
    <mergeCell ref="I20:J20"/>
    <mergeCell ref="I21:J21"/>
    <mergeCell ref="A34:A36"/>
    <mergeCell ref="I34:J34"/>
    <mergeCell ref="I35:J35"/>
    <mergeCell ref="I36:J36"/>
    <mergeCell ref="A37:A39"/>
    <mergeCell ref="I37:J37"/>
    <mergeCell ref="I38:J38"/>
    <mergeCell ref="I39:J39"/>
    <mergeCell ref="A28:A30"/>
    <mergeCell ref="I28:J28"/>
    <mergeCell ref="I29:J29"/>
    <mergeCell ref="I30:J30"/>
    <mergeCell ref="A31:A33"/>
    <mergeCell ref="I31:J31"/>
    <mergeCell ref="A52:A54"/>
    <mergeCell ref="I52:J52"/>
    <mergeCell ref="I53:J53"/>
    <mergeCell ref="I54:J54"/>
    <mergeCell ref="A55:A57"/>
    <mergeCell ref="I55:J55"/>
    <mergeCell ref="I56:J56"/>
    <mergeCell ref="I57:J57"/>
    <mergeCell ref="A46:A48"/>
    <mergeCell ref="I46:J46"/>
    <mergeCell ref="I47:J47"/>
    <mergeCell ref="I48:J48"/>
    <mergeCell ref="A49:A51"/>
    <mergeCell ref="I49:J49"/>
    <mergeCell ref="I50:J50"/>
    <mergeCell ref="I51:J51"/>
    <mergeCell ref="A64:A66"/>
    <mergeCell ref="I64:J64"/>
    <mergeCell ref="I65:J65"/>
    <mergeCell ref="I66:J66"/>
    <mergeCell ref="A67:A69"/>
    <mergeCell ref="I67:J67"/>
    <mergeCell ref="I68:J68"/>
    <mergeCell ref="I69:J69"/>
    <mergeCell ref="A58:A60"/>
    <mergeCell ref="I58:J58"/>
    <mergeCell ref="I59:J59"/>
    <mergeCell ref="I60:J60"/>
    <mergeCell ref="A61:A63"/>
    <mergeCell ref="I61:J61"/>
    <mergeCell ref="I62:J62"/>
    <mergeCell ref="I63:J63"/>
    <mergeCell ref="I76:J76"/>
    <mergeCell ref="I77:J77"/>
    <mergeCell ref="I78:J78"/>
    <mergeCell ref="A79:A81"/>
    <mergeCell ref="I79:J79"/>
    <mergeCell ref="I80:J80"/>
    <mergeCell ref="I81:J81"/>
    <mergeCell ref="A70:A72"/>
    <mergeCell ref="I70:J70"/>
    <mergeCell ref="I71:J71"/>
    <mergeCell ref="I72:J72"/>
    <mergeCell ref="A73:A75"/>
    <mergeCell ref="I73:J73"/>
    <mergeCell ref="I74:J74"/>
    <mergeCell ref="I75:J75"/>
    <mergeCell ref="A102:F102"/>
    <mergeCell ref="A104:F104"/>
    <mergeCell ref="R81:V81"/>
    <mergeCell ref="R83:V83"/>
    <mergeCell ref="R86:V86"/>
    <mergeCell ref="R90:T90"/>
    <mergeCell ref="R94:T94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Q85:Q87"/>
    <mergeCell ref="Q88:Q90"/>
    <mergeCell ref="Q91:Q93"/>
    <mergeCell ref="Q94:Q96"/>
    <mergeCell ref="A94:A96"/>
    <mergeCell ref="I94:J94"/>
    <mergeCell ref="I95:J95"/>
    <mergeCell ref="I96:J96"/>
    <mergeCell ref="A88:A90"/>
    <mergeCell ref="AD38:AE38"/>
    <mergeCell ref="AD39:AE39"/>
    <mergeCell ref="AD40:AE40"/>
    <mergeCell ref="AD41:AE41"/>
    <mergeCell ref="AD42:AE42"/>
    <mergeCell ref="AD43:AE43"/>
    <mergeCell ref="AD44:AE44"/>
    <mergeCell ref="A98:F98"/>
    <mergeCell ref="I88:J88"/>
    <mergeCell ref="I89:J89"/>
    <mergeCell ref="I90:J90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09"/>
  <sheetViews>
    <sheetView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67</v>
      </c>
      <c r="B2" s="294">
        <f>+Januar!B2</f>
        <v>2019</v>
      </c>
      <c r="C2" s="294" t="str">
        <f>+Q103</f>
        <v xml:space="preserve">Dit blodtryk er i Jun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Jun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+Maj!L97</f>
        <v>132</v>
      </c>
      <c r="M3" s="81">
        <f>+Maj!M97</f>
        <v>75</v>
      </c>
      <c r="N3" s="81">
        <f>+Maj!N97</f>
        <v>69</v>
      </c>
      <c r="O3" s="80">
        <f>+(2/3*M3)+(1/3*L3)</f>
        <v>94</v>
      </c>
      <c r="P3" s="80">
        <f>+L3-M3</f>
        <v>57</v>
      </c>
      <c r="Q3" s="226" t="str">
        <f>CONCATENATE(Q98,Q99,B2)</f>
        <v>Avg Maj2019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130</v>
      </c>
      <c r="D4" s="31"/>
      <c r="E4" s="31"/>
      <c r="F4" s="31"/>
      <c r="G4" s="31"/>
      <c r="H4" s="31"/>
      <c r="I4" s="306">
        <f t="shared" ref="I4:I67" si="0">INT(AVERAGE(C4:H4))</f>
        <v>130</v>
      </c>
      <c r="J4" s="306"/>
      <c r="K4" s="198" t="str">
        <f>IF(I4&gt;=$L$100,"Over","Under")</f>
        <v>Under</v>
      </c>
      <c r="L4" s="10">
        <f>+I4</f>
        <v>130</v>
      </c>
      <c r="M4" s="11">
        <f>+I5</f>
        <v>75</v>
      </c>
      <c r="N4" s="12">
        <f>+I6</f>
        <v>65</v>
      </c>
      <c r="O4" s="134">
        <f>+(2/3*M4)+(1/3*L4)</f>
        <v>93.333333333333329</v>
      </c>
      <c r="P4" s="135">
        <f>+L4-M4</f>
        <v>55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75</v>
      </c>
      <c r="D5" s="29"/>
      <c r="E5" s="29"/>
      <c r="F5" s="29"/>
      <c r="G5" s="29"/>
      <c r="H5" s="29"/>
      <c r="I5" s="282">
        <f t="shared" si="0"/>
        <v>75</v>
      </c>
      <c r="J5" s="282"/>
      <c r="K5" s="199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65</v>
      </c>
      <c r="D6" s="30"/>
      <c r="E6" s="30"/>
      <c r="F6" s="30"/>
      <c r="G6" s="30"/>
      <c r="H6" s="30"/>
      <c r="I6" s="283">
        <f t="shared" si="0"/>
        <v>65</v>
      </c>
      <c r="J6" s="283"/>
      <c r="K6" s="200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98" t="str">
        <f>IF(I7&gt;=$L$100,"Over","Under")</f>
        <v>Under</v>
      </c>
      <c r="L7" s="201">
        <f>+I7</f>
        <v>130</v>
      </c>
      <c r="M7" s="202">
        <f>+I8</f>
        <v>75</v>
      </c>
      <c r="N7" s="202">
        <f>+I9</f>
        <v>65</v>
      </c>
      <c r="O7" s="203">
        <f>+(2/3*M7)+(1/3*L7)</f>
        <v>93.333333333333329</v>
      </c>
      <c r="P7" s="202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199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200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135</v>
      </c>
      <c r="D10" s="28"/>
      <c r="E10" s="28"/>
      <c r="F10" s="28"/>
      <c r="G10" s="28"/>
      <c r="H10" s="28"/>
      <c r="I10" s="269">
        <f t="shared" si="0"/>
        <v>135</v>
      </c>
      <c r="J10" s="269"/>
      <c r="K10" s="198" t="str">
        <f>IF(I10&gt;=$L$100,"Over","Under")</f>
        <v>Under</v>
      </c>
      <c r="L10" s="201">
        <f>+I10</f>
        <v>135</v>
      </c>
      <c r="M10" s="202">
        <f>+I11</f>
        <v>77</v>
      </c>
      <c r="N10" s="202">
        <f>+I12</f>
        <v>71</v>
      </c>
      <c r="O10" s="203">
        <f>+(2/3*M10)+(1/3*L10)</f>
        <v>96.333333333333329</v>
      </c>
      <c r="P10" s="202">
        <f>+L10-M10</f>
        <v>58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77</v>
      </c>
      <c r="D11" s="26"/>
      <c r="E11" s="26"/>
      <c r="F11" s="26"/>
      <c r="G11" s="26"/>
      <c r="H11" s="26"/>
      <c r="I11" s="284">
        <f t="shared" si="0"/>
        <v>77</v>
      </c>
      <c r="J11" s="284"/>
      <c r="K11" s="199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71</v>
      </c>
      <c r="D12" s="27"/>
      <c r="E12" s="27"/>
      <c r="F12" s="27"/>
      <c r="G12" s="27"/>
      <c r="H12" s="27"/>
      <c r="I12" s="285">
        <f t="shared" si="0"/>
        <v>71</v>
      </c>
      <c r="J12" s="285"/>
      <c r="K12" s="200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130</v>
      </c>
      <c r="D13" s="28"/>
      <c r="E13" s="28"/>
      <c r="F13" s="28"/>
      <c r="G13" s="28"/>
      <c r="H13" s="28"/>
      <c r="I13" s="269">
        <f t="shared" si="0"/>
        <v>130</v>
      </c>
      <c r="J13" s="269"/>
      <c r="K13" s="198" t="str">
        <f>IF(I13&gt;=$L$100,"Over","Under")</f>
        <v>Under</v>
      </c>
      <c r="L13" s="201">
        <f>+I13</f>
        <v>130</v>
      </c>
      <c r="M13" s="202">
        <f>+I14</f>
        <v>75</v>
      </c>
      <c r="N13" s="202">
        <f>+I15</f>
        <v>65</v>
      </c>
      <c r="O13" s="203">
        <f>+(2/3*M13)+(1/3*L13)</f>
        <v>93.333333333333329</v>
      </c>
      <c r="P13" s="202">
        <f>+L13-M13</f>
        <v>55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75</v>
      </c>
      <c r="D14" s="26"/>
      <c r="E14" s="26"/>
      <c r="F14" s="26"/>
      <c r="G14" s="26"/>
      <c r="H14" s="26"/>
      <c r="I14" s="284">
        <f t="shared" si="0"/>
        <v>75</v>
      </c>
      <c r="J14" s="284"/>
      <c r="K14" s="199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65</v>
      </c>
      <c r="D15" s="27"/>
      <c r="E15" s="27"/>
      <c r="F15" s="27"/>
      <c r="G15" s="27"/>
      <c r="H15" s="27"/>
      <c r="I15" s="285">
        <f t="shared" si="0"/>
        <v>65</v>
      </c>
      <c r="J15" s="285"/>
      <c r="K15" s="200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130</v>
      </c>
      <c r="D16" s="28"/>
      <c r="E16" s="28"/>
      <c r="F16" s="28"/>
      <c r="G16" s="28"/>
      <c r="H16" s="28"/>
      <c r="I16" s="269">
        <f t="shared" si="0"/>
        <v>130</v>
      </c>
      <c r="J16" s="269"/>
      <c r="K16" s="198" t="str">
        <f>IF(I16&gt;=$L$100,"Over","Under")</f>
        <v>Under</v>
      </c>
      <c r="L16" s="201">
        <f>+I16</f>
        <v>130</v>
      </c>
      <c r="M16" s="202">
        <f>+I17</f>
        <v>75</v>
      </c>
      <c r="N16" s="202">
        <f>+I18</f>
        <v>65</v>
      </c>
      <c r="O16" s="203">
        <f>+(2/3*M16)+(1/3*L16)</f>
        <v>93.333333333333329</v>
      </c>
      <c r="P16" s="202">
        <f>+L16-M16</f>
        <v>55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75</v>
      </c>
      <c r="D17" s="26"/>
      <c r="E17" s="26"/>
      <c r="F17" s="26"/>
      <c r="G17" s="26"/>
      <c r="H17" s="26"/>
      <c r="I17" s="284">
        <f t="shared" si="0"/>
        <v>75</v>
      </c>
      <c r="J17" s="284"/>
      <c r="K17" s="199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65</v>
      </c>
      <c r="D18" s="27"/>
      <c r="E18" s="27"/>
      <c r="F18" s="27"/>
      <c r="G18" s="27"/>
      <c r="H18" s="27"/>
      <c r="I18" s="285">
        <f t="shared" si="0"/>
        <v>65</v>
      </c>
      <c r="J18" s="285"/>
      <c r="K18" s="200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136</v>
      </c>
      <c r="D19" s="28"/>
      <c r="E19" s="28"/>
      <c r="F19" s="28"/>
      <c r="G19" s="28"/>
      <c r="H19" s="28"/>
      <c r="I19" s="269">
        <f t="shared" si="0"/>
        <v>136</v>
      </c>
      <c r="J19" s="269"/>
      <c r="K19" s="198" t="str">
        <f>IF(I19&gt;=$L$100,"Over","Under")</f>
        <v>Under</v>
      </c>
      <c r="L19" s="201">
        <f>+I19</f>
        <v>136</v>
      </c>
      <c r="M19" s="202">
        <f>+I20</f>
        <v>73</v>
      </c>
      <c r="N19" s="202">
        <f>+I21</f>
        <v>66</v>
      </c>
      <c r="O19" s="203">
        <f>+(2/3*M19)+(1/3*L19)</f>
        <v>94</v>
      </c>
      <c r="P19" s="202">
        <f>+L19-M19</f>
        <v>63</v>
      </c>
      <c r="Q19" s="296">
        <v>6</v>
      </c>
      <c r="T19" s="19"/>
    </row>
    <row r="20" spans="1:47">
      <c r="A20" s="267"/>
      <c r="B20" s="132" t="s">
        <v>1</v>
      </c>
      <c r="C20" s="26">
        <v>73</v>
      </c>
      <c r="D20" s="26"/>
      <c r="E20" s="26"/>
      <c r="F20" s="26"/>
      <c r="G20" s="26"/>
      <c r="H20" s="26"/>
      <c r="I20" s="284">
        <f t="shared" si="0"/>
        <v>73</v>
      </c>
      <c r="J20" s="284"/>
      <c r="K20" s="199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66</v>
      </c>
      <c r="D21" s="27"/>
      <c r="E21" s="27"/>
      <c r="F21" s="27"/>
      <c r="G21" s="27"/>
      <c r="H21" s="27"/>
      <c r="I21" s="285">
        <f t="shared" si="0"/>
        <v>66</v>
      </c>
      <c r="J21" s="285"/>
      <c r="K21" s="200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130</v>
      </c>
      <c r="D22" s="28"/>
      <c r="E22" s="28"/>
      <c r="F22" s="28"/>
      <c r="G22" s="28"/>
      <c r="H22" s="28"/>
      <c r="I22" s="269">
        <f t="shared" si="0"/>
        <v>130</v>
      </c>
      <c r="J22" s="269"/>
      <c r="K22" s="198" t="str">
        <f>IF(I22&gt;=$L$100,"Over","Under")</f>
        <v>Under</v>
      </c>
      <c r="L22" s="201">
        <f>+I22</f>
        <v>130</v>
      </c>
      <c r="M22" s="202">
        <f>+I23</f>
        <v>75</v>
      </c>
      <c r="N22" s="202">
        <f>+I24</f>
        <v>65</v>
      </c>
      <c r="O22" s="203">
        <f>+(2/3*M22)+(1/3*L22)</f>
        <v>93.333333333333329</v>
      </c>
      <c r="P22" s="202">
        <f>+L22-M22</f>
        <v>55</v>
      </c>
      <c r="Q22" s="296">
        <v>7</v>
      </c>
    </row>
    <row r="23" spans="1:47">
      <c r="A23" s="267"/>
      <c r="B23" s="132" t="s">
        <v>1</v>
      </c>
      <c r="C23" s="26">
        <v>75</v>
      </c>
      <c r="D23" s="26"/>
      <c r="E23" s="26"/>
      <c r="F23" s="26"/>
      <c r="G23" s="26"/>
      <c r="H23" s="26"/>
      <c r="I23" s="284">
        <f t="shared" si="0"/>
        <v>75</v>
      </c>
      <c r="J23" s="284"/>
      <c r="K23" s="199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65</v>
      </c>
      <c r="D24" s="27"/>
      <c r="E24" s="27"/>
      <c r="F24" s="27"/>
      <c r="G24" s="27"/>
      <c r="H24" s="27"/>
      <c r="I24" s="285">
        <f t="shared" si="0"/>
        <v>65</v>
      </c>
      <c r="J24" s="285"/>
      <c r="K24" s="200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130</v>
      </c>
      <c r="D25" s="28"/>
      <c r="E25" s="28"/>
      <c r="F25" s="28"/>
      <c r="G25" s="28"/>
      <c r="H25" s="28"/>
      <c r="I25" s="269">
        <f t="shared" si="0"/>
        <v>130</v>
      </c>
      <c r="J25" s="269"/>
      <c r="K25" s="198" t="str">
        <f>IF(I25&gt;=$L$100,"Over","Under")</f>
        <v>Under</v>
      </c>
      <c r="L25" s="201">
        <f>+I25</f>
        <v>130</v>
      </c>
      <c r="M25" s="202">
        <f>+I26</f>
        <v>75</v>
      </c>
      <c r="N25" s="202">
        <f>+I27</f>
        <v>65</v>
      </c>
      <c r="O25" s="203">
        <f>+(2/3*M25)+(1/3*L25)</f>
        <v>93.333333333333329</v>
      </c>
      <c r="P25" s="202">
        <f>+L25-M25</f>
        <v>55</v>
      </c>
      <c r="Q25" s="296">
        <v>8</v>
      </c>
    </row>
    <row r="26" spans="1:47">
      <c r="A26" s="267"/>
      <c r="B26" s="132" t="s">
        <v>1</v>
      </c>
      <c r="C26" s="26">
        <v>75</v>
      </c>
      <c r="D26" s="26"/>
      <c r="E26" s="26"/>
      <c r="F26" s="26"/>
      <c r="G26" s="26"/>
      <c r="H26" s="26"/>
      <c r="I26" s="284">
        <f t="shared" si="0"/>
        <v>75</v>
      </c>
      <c r="J26" s="284"/>
      <c r="K26" s="199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65</v>
      </c>
      <c r="D27" s="27"/>
      <c r="E27" s="27"/>
      <c r="F27" s="27"/>
      <c r="G27" s="27"/>
      <c r="H27" s="27"/>
      <c r="I27" s="285">
        <f t="shared" si="0"/>
        <v>65</v>
      </c>
      <c r="J27" s="285"/>
      <c r="K27" s="200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134</v>
      </c>
      <c r="D28" s="28"/>
      <c r="E28" s="28"/>
      <c r="F28" s="28"/>
      <c r="G28" s="28"/>
      <c r="H28" s="28"/>
      <c r="I28" s="269">
        <f t="shared" si="0"/>
        <v>134</v>
      </c>
      <c r="J28" s="269"/>
      <c r="K28" s="198" t="str">
        <f>IF(I28&gt;=$L$100,"Over","Under")</f>
        <v>Under</v>
      </c>
      <c r="L28" s="201">
        <f>+I28</f>
        <v>134</v>
      </c>
      <c r="M28" s="202">
        <f>+I29</f>
        <v>74</v>
      </c>
      <c r="N28" s="202">
        <f>+I30</f>
        <v>68</v>
      </c>
      <c r="O28" s="203">
        <f>+(2/3*M28)+(1/3*L28)</f>
        <v>94</v>
      </c>
      <c r="P28" s="202">
        <f>+L28-M28</f>
        <v>60</v>
      </c>
      <c r="Q28" s="296">
        <v>9</v>
      </c>
    </row>
    <row r="29" spans="1:47">
      <c r="A29" s="267"/>
      <c r="B29" s="132" t="s">
        <v>1</v>
      </c>
      <c r="C29" s="26">
        <v>74</v>
      </c>
      <c r="D29" s="26"/>
      <c r="E29" s="26"/>
      <c r="F29" s="26"/>
      <c r="G29" s="26"/>
      <c r="H29" s="26"/>
      <c r="I29" s="284">
        <f t="shared" si="0"/>
        <v>74</v>
      </c>
      <c r="J29" s="284"/>
      <c r="K29" s="199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68</v>
      </c>
      <c r="D30" s="27"/>
      <c r="E30" s="27"/>
      <c r="F30" s="27"/>
      <c r="G30" s="27"/>
      <c r="H30" s="27"/>
      <c r="I30" s="285">
        <f t="shared" si="0"/>
        <v>68</v>
      </c>
      <c r="J30" s="285"/>
      <c r="K30" s="200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130</v>
      </c>
      <c r="D31" s="28"/>
      <c r="E31" s="28"/>
      <c r="F31" s="28"/>
      <c r="G31" s="28"/>
      <c r="H31" s="28"/>
      <c r="I31" s="269">
        <f t="shared" si="0"/>
        <v>130</v>
      </c>
      <c r="J31" s="269"/>
      <c r="K31" s="198" t="str">
        <f>IF(I31&gt;=$L$100,"Over","Under")</f>
        <v>Under</v>
      </c>
      <c r="L31" s="201">
        <f>+I31</f>
        <v>130</v>
      </c>
      <c r="M31" s="202">
        <f>+I32</f>
        <v>75</v>
      </c>
      <c r="N31" s="202">
        <f>+I33</f>
        <v>65</v>
      </c>
      <c r="O31" s="203">
        <f>+(2/3*M31)+(1/3*L31)</f>
        <v>93.333333333333329</v>
      </c>
      <c r="P31" s="202">
        <f>+L31-M31</f>
        <v>55</v>
      </c>
      <c r="Q31" s="296">
        <v>10</v>
      </c>
    </row>
    <row r="32" spans="1:47">
      <c r="A32" s="267"/>
      <c r="B32" s="132" t="s">
        <v>1</v>
      </c>
      <c r="C32" s="26">
        <v>75</v>
      </c>
      <c r="D32" s="26"/>
      <c r="E32" s="26"/>
      <c r="F32" s="26"/>
      <c r="G32" s="26"/>
      <c r="H32" s="26"/>
      <c r="I32" s="284">
        <f t="shared" si="0"/>
        <v>75</v>
      </c>
      <c r="J32" s="284"/>
      <c r="K32" s="199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65</v>
      </c>
      <c r="D33" s="27"/>
      <c r="E33" s="27"/>
      <c r="F33" s="27"/>
      <c r="G33" s="27"/>
      <c r="H33" s="27"/>
      <c r="I33" s="285">
        <f t="shared" si="0"/>
        <v>65</v>
      </c>
      <c r="J33" s="285"/>
      <c r="K33" s="200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130</v>
      </c>
      <c r="D34" s="28"/>
      <c r="E34" s="28"/>
      <c r="F34" s="28"/>
      <c r="G34" s="28"/>
      <c r="H34" s="28"/>
      <c r="I34" s="269">
        <f t="shared" si="0"/>
        <v>130</v>
      </c>
      <c r="J34" s="269"/>
      <c r="K34" s="198" t="str">
        <f>IF(I34&gt;=$L$100,"Over","Under")</f>
        <v>Under</v>
      </c>
      <c r="L34" s="201">
        <f>+I34</f>
        <v>130</v>
      </c>
      <c r="M34" s="202">
        <f>+I35</f>
        <v>75</v>
      </c>
      <c r="N34" s="202">
        <f>+I36</f>
        <v>65</v>
      </c>
      <c r="O34" s="203">
        <f>+(2/3*M34)+(1/3*L34)</f>
        <v>93.333333333333329</v>
      </c>
      <c r="P34" s="202">
        <f>+L34-M34</f>
        <v>55</v>
      </c>
      <c r="Q34" s="296">
        <v>11</v>
      </c>
    </row>
    <row r="35" spans="1:31">
      <c r="A35" s="267"/>
      <c r="B35" s="132" t="s">
        <v>1</v>
      </c>
      <c r="C35" s="26">
        <v>75</v>
      </c>
      <c r="D35" s="26"/>
      <c r="E35" s="26"/>
      <c r="F35" s="26"/>
      <c r="G35" s="26"/>
      <c r="H35" s="26"/>
      <c r="I35" s="284">
        <f t="shared" si="0"/>
        <v>75</v>
      </c>
      <c r="J35" s="284"/>
      <c r="K35" s="199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65</v>
      </c>
      <c r="D36" s="27"/>
      <c r="E36" s="27"/>
      <c r="F36" s="27"/>
      <c r="G36" s="27"/>
      <c r="H36" s="27"/>
      <c r="I36" s="285">
        <f t="shared" si="0"/>
        <v>65</v>
      </c>
      <c r="J36" s="285"/>
      <c r="K36" s="200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28">
        <v>132</v>
      </c>
      <c r="D37" s="28"/>
      <c r="E37" s="28"/>
      <c r="F37" s="28"/>
      <c r="G37" s="28"/>
      <c r="H37" s="28"/>
      <c r="I37" s="269">
        <f t="shared" si="0"/>
        <v>132</v>
      </c>
      <c r="J37" s="269"/>
      <c r="K37" s="198" t="str">
        <f>IF(I37&gt;=$L$100,"Over","Under")</f>
        <v>Under</v>
      </c>
      <c r="L37" s="201">
        <f>+I37</f>
        <v>132</v>
      </c>
      <c r="M37" s="202">
        <f>+I38</f>
        <v>74</v>
      </c>
      <c r="N37" s="202">
        <f>+I39</f>
        <v>69</v>
      </c>
      <c r="O37" s="203">
        <f>+(2/3*M37)+(1/3*L37)</f>
        <v>93.333333333333329</v>
      </c>
      <c r="P37" s="202">
        <f>+L37-M37</f>
        <v>58</v>
      </c>
      <c r="Q37" s="296">
        <v>12</v>
      </c>
    </row>
    <row r="38" spans="1:31">
      <c r="A38" s="267"/>
      <c r="B38" s="132" t="s">
        <v>1</v>
      </c>
      <c r="C38" s="26">
        <v>74</v>
      </c>
      <c r="D38" s="26"/>
      <c r="E38" s="26"/>
      <c r="F38" s="26"/>
      <c r="G38" s="26"/>
      <c r="H38" s="26"/>
      <c r="I38" s="284">
        <f t="shared" si="0"/>
        <v>74</v>
      </c>
      <c r="J38" s="284"/>
      <c r="K38" s="199" t="str">
        <f>IF(I38&gt;=$M$100,"Over","Under")</f>
        <v>Under</v>
      </c>
      <c r="L38" s="146"/>
      <c r="M38" s="147"/>
      <c r="N38" s="147"/>
      <c r="O38" s="147"/>
      <c r="P38" s="147"/>
      <c r="Q38" s="297"/>
      <c r="R38" s="127" t="str">
        <f>+R1</f>
        <v>Januar</v>
      </c>
      <c r="S38" s="127" t="str">
        <f>+S1</f>
        <v>Februar</v>
      </c>
      <c r="T38" s="127" t="str">
        <f t="shared" ref="T38:AC38" si="1">+T1</f>
        <v>Marts</v>
      </c>
      <c r="U38" s="127" t="str">
        <f t="shared" si="1"/>
        <v>April</v>
      </c>
      <c r="V38" s="127" t="str">
        <f t="shared" si="1"/>
        <v>Maj</v>
      </c>
      <c r="W38" s="127" t="str">
        <f t="shared" si="1"/>
        <v>Juni</v>
      </c>
      <c r="X38" s="127" t="str">
        <f t="shared" si="1"/>
        <v>Juli</v>
      </c>
      <c r="Y38" s="127" t="str">
        <f t="shared" si="1"/>
        <v>August</v>
      </c>
      <c r="Z38" s="127" t="str">
        <f t="shared" si="1"/>
        <v>September</v>
      </c>
      <c r="AA38" s="127" t="str">
        <f t="shared" si="1"/>
        <v>Oktober</v>
      </c>
      <c r="AB38" s="127" t="str">
        <f t="shared" si="1"/>
        <v>November</v>
      </c>
      <c r="AC38" s="127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27">
        <v>69</v>
      </c>
      <c r="D39" s="27"/>
      <c r="E39" s="27"/>
      <c r="F39" s="27"/>
      <c r="G39" s="27"/>
      <c r="H39" s="27"/>
      <c r="I39" s="285">
        <f t="shared" si="0"/>
        <v>69</v>
      </c>
      <c r="J39" s="285"/>
      <c r="K39" s="200" t="str">
        <f>IF(I39&gt;=$N$100,"Over","Under")</f>
        <v>Under</v>
      </c>
      <c r="L39" s="148"/>
      <c r="M39" s="149"/>
      <c r="N39" s="149"/>
      <c r="O39" s="149"/>
      <c r="P39" s="149"/>
      <c r="Q39" s="298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+$R$85</f>
        <v>147</v>
      </c>
      <c r="X39" s="36">
        <f>+Juli!X39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130</v>
      </c>
      <c r="D40" s="28"/>
      <c r="E40" s="28"/>
      <c r="F40" s="28"/>
      <c r="G40" s="28"/>
      <c r="H40" s="28"/>
      <c r="I40" s="269">
        <f t="shared" si="0"/>
        <v>130</v>
      </c>
      <c r="J40" s="269"/>
      <c r="K40" s="198" t="str">
        <f>IF(I40&gt;=$L$100,"Over","Under")</f>
        <v>Under</v>
      </c>
      <c r="L40" s="201">
        <f>+I40</f>
        <v>130</v>
      </c>
      <c r="M40" s="202">
        <f>+I41</f>
        <v>75</v>
      </c>
      <c r="N40" s="202">
        <f>+I42</f>
        <v>65</v>
      </c>
      <c r="O40" s="203">
        <f>+(2/3*M40)+(1/3*L40)</f>
        <v>93.333333333333329</v>
      </c>
      <c r="P40" s="202">
        <f>+L40-M40</f>
        <v>55</v>
      </c>
      <c r="Q40" s="296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+$R$88</f>
        <v>120</v>
      </c>
      <c r="X40" s="36">
        <f>+Juli!X40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75</v>
      </c>
      <c r="D41" s="26"/>
      <c r="E41" s="26"/>
      <c r="F41" s="26"/>
      <c r="G41" s="26"/>
      <c r="H41" s="26"/>
      <c r="I41" s="284">
        <f t="shared" si="0"/>
        <v>75</v>
      </c>
      <c r="J41" s="284"/>
      <c r="K41" s="199" t="str">
        <f>IF(I41&gt;=$M$100,"Over","Under")</f>
        <v>Under</v>
      </c>
      <c r="L41" s="146"/>
      <c r="M41" s="147"/>
      <c r="N41" s="147"/>
      <c r="O41" s="147"/>
      <c r="P41" s="147"/>
      <c r="Q41" s="297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+$S$85</f>
        <v>80</v>
      </c>
      <c r="X41" s="37">
        <f>+Juli!X41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65</v>
      </c>
      <c r="D42" s="27"/>
      <c r="E42" s="27"/>
      <c r="F42" s="27"/>
      <c r="G42" s="27"/>
      <c r="H42" s="27"/>
      <c r="I42" s="285">
        <f t="shared" si="0"/>
        <v>65</v>
      </c>
      <c r="J42" s="285"/>
      <c r="K42" s="200" t="str">
        <f>IF(I42&gt;=$N$100,"Over","Under")</f>
        <v>Under</v>
      </c>
      <c r="L42" s="148"/>
      <c r="M42" s="149"/>
      <c r="N42" s="149"/>
      <c r="O42" s="149"/>
      <c r="P42" s="149"/>
      <c r="Q42" s="298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+$S$88</f>
        <v>73</v>
      </c>
      <c r="X42" s="37">
        <f>+Juli!X42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142</v>
      </c>
      <c r="D43" s="28"/>
      <c r="E43" s="28"/>
      <c r="F43" s="28"/>
      <c r="G43" s="28"/>
      <c r="H43" s="28"/>
      <c r="I43" s="269">
        <f t="shared" si="0"/>
        <v>142</v>
      </c>
      <c r="J43" s="269"/>
      <c r="K43" s="198" t="str">
        <f>IF(I43&gt;=$L$100,"Over","Under")</f>
        <v>Over</v>
      </c>
      <c r="L43" s="201">
        <f>+I43</f>
        <v>142</v>
      </c>
      <c r="M43" s="202">
        <f>+I44</f>
        <v>80</v>
      </c>
      <c r="N43" s="202">
        <f>+I45</f>
        <v>71</v>
      </c>
      <c r="O43" s="203">
        <f>+(2/3*M43)+(1/3*L43)</f>
        <v>100.66666666666666</v>
      </c>
      <c r="P43" s="202">
        <f>+L43-M43</f>
        <v>62</v>
      </c>
      <c r="Q43" s="296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+$T$85</f>
        <v>73</v>
      </c>
      <c r="X43" s="38">
        <f>+Juli!X43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80</v>
      </c>
      <c r="D44" s="26"/>
      <c r="E44" s="26"/>
      <c r="F44" s="26"/>
      <c r="G44" s="26"/>
      <c r="H44" s="26"/>
      <c r="I44" s="284">
        <f t="shared" si="0"/>
        <v>80</v>
      </c>
      <c r="J44" s="284"/>
      <c r="K44" s="199" t="str">
        <f>IF(I44&gt;=$M$100,"Over","Under")</f>
        <v>Under</v>
      </c>
      <c r="L44" s="146"/>
      <c r="M44" s="147"/>
      <c r="N44" s="147"/>
      <c r="O44" s="147"/>
      <c r="P44" s="147"/>
      <c r="Q44" s="297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+$T$88</f>
        <v>65</v>
      </c>
      <c r="X44" s="38">
        <f>+Juli!X44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71</v>
      </c>
      <c r="D45" s="27"/>
      <c r="E45" s="27"/>
      <c r="F45" s="27"/>
      <c r="G45" s="27"/>
      <c r="H45" s="27"/>
      <c r="I45" s="285">
        <f t="shared" si="0"/>
        <v>71</v>
      </c>
      <c r="J45" s="285"/>
      <c r="K45" s="200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120</v>
      </c>
      <c r="D46" s="28"/>
      <c r="E46" s="28"/>
      <c r="F46" s="28"/>
      <c r="G46" s="28"/>
      <c r="H46" s="28"/>
      <c r="I46" s="269">
        <f t="shared" si="0"/>
        <v>120</v>
      </c>
      <c r="J46" s="269"/>
      <c r="K46" s="198" t="str">
        <f>IF(I46&gt;=$L$100,"Over","Under")</f>
        <v>Under</v>
      </c>
      <c r="L46" s="201">
        <f>+I46</f>
        <v>120</v>
      </c>
      <c r="M46" s="202">
        <f>+I47</f>
        <v>73</v>
      </c>
      <c r="N46" s="202">
        <f>+I48</f>
        <v>73</v>
      </c>
      <c r="O46" s="203">
        <f>+(2/3*M46)+(1/3*L46)</f>
        <v>88.666666666666657</v>
      </c>
      <c r="P46" s="202">
        <f>+L46-M46</f>
        <v>47</v>
      </c>
      <c r="Q46" s="296">
        <v>15</v>
      </c>
    </row>
    <row r="47" spans="1:31">
      <c r="A47" s="267"/>
      <c r="B47" s="132" t="s">
        <v>1</v>
      </c>
      <c r="C47" s="26">
        <v>73</v>
      </c>
      <c r="D47" s="26"/>
      <c r="E47" s="26"/>
      <c r="F47" s="26"/>
      <c r="G47" s="26"/>
      <c r="H47" s="26"/>
      <c r="I47" s="284">
        <f t="shared" si="0"/>
        <v>73</v>
      </c>
      <c r="J47" s="284"/>
      <c r="K47" s="199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73</v>
      </c>
      <c r="D48" s="27"/>
      <c r="E48" s="27"/>
      <c r="F48" s="27"/>
      <c r="G48" s="27"/>
      <c r="H48" s="27"/>
      <c r="I48" s="285">
        <f t="shared" si="0"/>
        <v>73</v>
      </c>
      <c r="J48" s="285"/>
      <c r="K48" s="200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130</v>
      </c>
      <c r="D49" s="28"/>
      <c r="E49" s="28"/>
      <c r="F49" s="28"/>
      <c r="G49" s="28"/>
      <c r="H49" s="28"/>
      <c r="I49" s="269">
        <f t="shared" si="0"/>
        <v>130</v>
      </c>
      <c r="J49" s="269"/>
      <c r="K49" s="198" t="str">
        <f>IF(I49&gt;=$L$100,"Over","Under")</f>
        <v>Under</v>
      </c>
      <c r="L49" s="201">
        <f>+I49</f>
        <v>130</v>
      </c>
      <c r="M49" s="202">
        <f>+I50</f>
        <v>75</v>
      </c>
      <c r="N49" s="202">
        <f>+I51</f>
        <v>65</v>
      </c>
      <c r="O49" s="203">
        <f>+(2/3*M49)+(1/3*L49)</f>
        <v>93.333333333333329</v>
      </c>
      <c r="P49" s="202">
        <f>+L49-M49</f>
        <v>55</v>
      </c>
      <c r="Q49" s="296">
        <v>16</v>
      </c>
    </row>
    <row r="50" spans="1:17">
      <c r="A50" s="267"/>
      <c r="B50" s="132" t="s">
        <v>1</v>
      </c>
      <c r="C50" s="26">
        <v>75</v>
      </c>
      <c r="D50" s="26"/>
      <c r="E50" s="26"/>
      <c r="F50" s="26"/>
      <c r="G50" s="26"/>
      <c r="H50" s="26"/>
      <c r="I50" s="284">
        <f t="shared" si="0"/>
        <v>75</v>
      </c>
      <c r="J50" s="284"/>
      <c r="K50" s="199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65</v>
      </c>
      <c r="D51" s="27"/>
      <c r="E51" s="27"/>
      <c r="F51" s="27"/>
      <c r="G51" s="27"/>
      <c r="H51" s="27"/>
      <c r="I51" s="285">
        <f t="shared" si="0"/>
        <v>65</v>
      </c>
      <c r="J51" s="285"/>
      <c r="K51" s="200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143</v>
      </c>
      <c r="D52" s="28"/>
      <c r="E52" s="28"/>
      <c r="F52" s="28"/>
      <c r="G52" s="28"/>
      <c r="H52" s="28"/>
      <c r="I52" s="269">
        <f t="shared" si="0"/>
        <v>143</v>
      </c>
      <c r="J52" s="269"/>
      <c r="K52" s="198" t="str">
        <f>IF(I52&gt;=$L$100,"Over","Under")</f>
        <v>Over</v>
      </c>
      <c r="L52" s="201">
        <f>+I52</f>
        <v>143</v>
      </c>
      <c r="M52" s="202">
        <f>+I53</f>
        <v>78</v>
      </c>
      <c r="N52" s="202">
        <f>+I54</f>
        <v>70</v>
      </c>
      <c r="O52" s="203">
        <f>+(2/3*M52)+(1/3*L52)</f>
        <v>99.666666666666657</v>
      </c>
      <c r="P52" s="202">
        <f>+L52-M52</f>
        <v>65</v>
      </c>
      <c r="Q52" s="296">
        <v>17</v>
      </c>
    </row>
    <row r="53" spans="1:17">
      <c r="A53" s="267"/>
      <c r="B53" s="132" t="s">
        <v>1</v>
      </c>
      <c r="C53" s="26">
        <v>78</v>
      </c>
      <c r="D53" s="26"/>
      <c r="E53" s="26"/>
      <c r="F53" s="26"/>
      <c r="G53" s="26"/>
      <c r="H53" s="26"/>
      <c r="I53" s="284">
        <f t="shared" si="0"/>
        <v>78</v>
      </c>
      <c r="J53" s="284"/>
      <c r="K53" s="199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70</v>
      </c>
      <c r="D54" s="27"/>
      <c r="E54" s="27"/>
      <c r="F54" s="27"/>
      <c r="G54" s="27"/>
      <c r="H54" s="27"/>
      <c r="I54" s="285">
        <f t="shared" si="0"/>
        <v>70</v>
      </c>
      <c r="J54" s="285"/>
      <c r="K54" s="200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131</v>
      </c>
      <c r="D55" s="28"/>
      <c r="E55" s="28"/>
      <c r="F55" s="28"/>
      <c r="G55" s="28"/>
      <c r="H55" s="28"/>
      <c r="I55" s="269">
        <f t="shared" si="0"/>
        <v>131</v>
      </c>
      <c r="J55" s="269"/>
      <c r="K55" s="198" t="str">
        <f>IF(I55&gt;=$L$100,"Over","Under")</f>
        <v>Under</v>
      </c>
      <c r="L55" s="201">
        <f>+I55</f>
        <v>131</v>
      </c>
      <c r="M55" s="202">
        <f>+I56</f>
        <v>75</v>
      </c>
      <c r="N55" s="202">
        <f>+I57</f>
        <v>67</v>
      </c>
      <c r="O55" s="203">
        <f>+(2/3*M55)+(1/3*L55)</f>
        <v>93.666666666666657</v>
      </c>
      <c r="P55" s="202">
        <f>+L55-M55</f>
        <v>56</v>
      </c>
      <c r="Q55" s="296">
        <v>18</v>
      </c>
    </row>
    <row r="56" spans="1:17">
      <c r="A56" s="267"/>
      <c r="B56" s="132" t="s">
        <v>1</v>
      </c>
      <c r="C56" s="26">
        <v>75</v>
      </c>
      <c r="D56" s="26"/>
      <c r="E56" s="26"/>
      <c r="F56" s="26"/>
      <c r="G56" s="26"/>
      <c r="H56" s="26"/>
      <c r="I56" s="284">
        <f t="shared" si="0"/>
        <v>75</v>
      </c>
      <c r="J56" s="284"/>
      <c r="K56" s="199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67</v>
      </c>
      <c r="D57" s="27"/>
      <c r="E57" s="27"/>
      <c r="F57" s="27"/>
      <c r="G57" s="27"/>
      <c r="H57" s="27"/>
      <c r="I57" s="285">
        <f t="shared" si="0"/>
        <v>67</v>
      </c>
      <c r="J57" s="285"/>
      <c r="K57" s="200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130</v>
      </c>
      <c r="D58" s="28"/>
      <c r="E58" s="28"/>
      <c r="F58" s="28"/>
      <c r="G58" s="28"/>
      <c r="H58" s="28"/>
      <c r="I58" s="269">
        <f t="shared" si="0"/>
        <v>130</v>
      </c>
      <c r="J58" s="269"/>
      <c r="K58" s="198" t="str">
        <f>IF(I58&gt;=$L$100,"Over","Under")</f>
        <v>Under</v>
      </c>
      <c r="L58" s="201">
        <f>+I58</f>
        <v>130</v>
      </c>
      <c r="M58" s="202">
        <f>+I59</f>
        <v>75</v>
      </c>
      <c r="N58" s="202">
        <f>+I60</f>
        <v>65</v>
      </c>
      <c r="O58" s="203">
        <f>+(2/3*M58)+(1/3*L58)</f>
        <v>93.333333333333329</v>
      </c>
      <c r="P58" s="202">
        <f>+L58-M58</f>
        <v>55</v>
      </c>
      <c r="Q58" s="296">
        <v>19</v>
      </c>
    </row>
    <row r="59" spans="1:17">
      <c r="A59" s="267"/>
      <c r="B59" s="132" t="s">
        <v>1</v>
      </c>
      <c r="C59" s="26">
        <v>75</v>
      </c>
      <c r="D59" s="26"/>
      <c r="E59" s="26"/>
      <c r="F59" s="26"/>
      <c r="G59" s="26"/>
      <c r="H59" s="26"/>
      <c r="I59" s="284">
        <f t="shared" si="0"/>
        <v>75</v>
      </c>
      <c r="J59" s="284"/>
      <c r="K59" s="199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65</v>
      </c>
      <c r="D60" s="27"/>
      <c r="E60" s="27"/>
      <c r="F60" s="27"/>
      <c r="G60" s="27"/>
      <c r="H60" s="27"/>
      <c r="I60" s="285">
        <f t="shared" si="0"/>
        <v>65</v>
      </c>
      <c r="J60" s="285"/>
      <c r="K60" s="200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136</v>
      </c>
      <c r="D61" s="28"/>
      <c r="E61" s="28"/>
      <c r="F61" s="28"/>
      <c r="G61" s="28"/>
      <c r="H61" s="28"/>
      <c r="I61" s="269">
        <f t="shared" si="0"/>
        <v>136</v>
      </c>
      <c r="J61" s="269"/>
      <c r="K61" s="198" t="str">
        <f>IF(I61&gt;=$L$100,"Over","Under")</f>
        <v>Under</v>
      </c>
      <c r="L61" s="201">
        <f>+I61</f>
        <v>136</v>
      </c>
      <c r="M61" s="202">
        <f>+I62</f>
        <v>75</v>
      </c>
      <c r="N61" s="202">
        <f>+I63</f>
        <v>70</v>
      </c>
      <c r="O61" s="203">
        <f>+(2/3*M61)+(1/3*L61)</f>
        <v>95.333333333333329</v>
      </c>
      <c r="P61" s="202">
        <f>+L61-M61</f>
        <v>61</v>
      </c>
      <c r="Q61" s="296">
        <v>20</v>
      </c>
    </row>
    <row r="62" spans="1:17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199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70</v>
      </c>
      <c r="D63" s="27"/>
      <c r="E63" s="27"/>
      <c r="F63" s="27"/>
      <c r="G63" s="27"/>
      <c r="H63" s="27"/>
      <c r="I63" s="285">
        <f t="shared" si="0"/>
        <v>70</v>
      </c>
      <c r="J63" s="285"/>
      <c r="K63" s="200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147</v>
      </c>
      <c r="D64" s="28"/>
      <c r="E64" s="28"/>
      <c r="F64" s="28"/>
      <c r="G64" s="28"/>
      <c r="H64" s="28"/>
      <c r="I64" s="269">
        <f t="shared" si="0"/>
        <v>147</v>
      </c>
      <c r="J64" s="269"/>
      <c r="K64" s="198" t="str">
        <f>IF(I64&gt;=$L$100,"Over","Under")</f>
        <v>Over</v>
      </c>
      <c r="L64" s="201">
        <f>+I64</f>
        <v>147</v>
      </c>
      <c r="M64" s="202">
        <f>+I65</f>
        <v>76</v>
      </c>
      <c r="N64" s="202">
        <f>+I66</f>
        <v>65</v>
      </c>
      <c r="O64" s="203">
        <f>+(2/3*M64)+(1/3*L64)</f>
        <v>99.666666666666657</v>
      </c>
      <c r="P64" s="202">
        <f>+L64-M64</f>
        <v>71</v>
      </c>
      <c r="Q64" s="296">
        <v>21</v>
      </c>
    </row>
    <row r="65" spans="1:23">
      <c r="A65" s="267"/>
      <c r="B65" s="132" t="s">
        <v>1</v>
      </c>
      <c r="C65" s="26">
        <v>76</v>
      </c>
      <c r="D65" s="26"/>
      <c r="E65" s="26"/>
      <c r="F65" s="26"/>
      <c r="G65" s="26"/>
      <c r="H65" s="26"/>
      <c r="I65" s="284">
        <f t="shared" si="0"/>
        <v>76</v>
      </c>
      <c r="J65" s="284"/>
      <c r="K65" s="199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65</v>
      </c>
      <c r="D66" s="27"/>
      <c r="E66" s="27"/>
      <c r="F66" s="27"/>
      <c r="G66" s="27"/>
      <c r="H66" s="27"/>
      <c r="I66" s="285">
        <f t="shared" si="0"/>
        <v>65</v>
      </c>
      <c r="J66" s="285"/>
      <c r="K66" s="200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130</v>
      </c>
      <c r="D67" s="28"/>
      <c r="E67" s="28"/>
      <c r="F67" s="28"/>
      <c r="G67" s="28"/>
      <c r="H67" s="28"/>
      <c r="I67" s="269">
        <f t="shared" si="0"/>
        <v>130</v>
      </c>
      <c r="J67" s="269"/>
      <c r="K67" s="198" t="str">
        <f>IF(I67&gt;=$L$100,"Over","Under")</f>
        <v>Under</v>
      </c>
      <c r="L67" s="201">
        <f>+I67</f>
        <v>130</v>
      </c>
      <c r="M67" s="202">
        <f>+I68</f>
        <v>75</v>
      </c>
      <c r="N67" s="202">
        <f>+I69</f>
        <v>65</v>
      </c>
      <c r="O67" s="203">
        <f>+(2/3*M67)+(1/3*L67)</f>
        <v>93.333333333333329</v>
      </c>
      <c r="P67" s="202">
        <f>+L67-M67</f>
        <v>55</v>
      </c>
      <c r="Q67" s="296">
        <v>22</v>
      </c>
    </row>
    <row r="68" spans="1:23">
      <c r="A68" s="267"/>
      <c r="B68" s="132" t="s">
        <v>1</v>
      </c>
      <c r="C68" s="26">
        <v>75</v>
      </c>
      <c r="D68" s="26"/>
      <c r="E68" s="26"/>
      <c r="F68" s="26"/>
      <c r="G68" s="26"/>
      <c r="H68" s="26"/>
      <c r="I68" s="284">
        <f t="shared" ref="I68:I93" si="2">INT(AVERAGE(C68:H68))</f>
        <v>75</v>
      </c>
      <c r="J68" s="284"/>
      <c r="K68" s="199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65</v>
      </c>
      <c r="D69" s="27"/>
      <c r="E69" s="27"/>
      <c r="F69" s="27"/>
      <c r="G69" s="27"/>
      <c r="H69" s="27"/>
      <c r="I69" s="285">
        <f t="shared" si="2"/>
        <v>65</v>
      </c>
      <c r="J69" s="285"/>
      <c r="K69" s="200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139</v>
      </c>
      <c r="D70" s="28"/>
      <c r="E70" s="28"/>
      <c r="F70" s="28"/>
      <c r="G70" s="28"/>
      <c r="H70" s="28"/>
      <c r="I70" s="269">
        <f t="shared" si="2"/>
        <v>139</v>
      </c>
      <c r="J70" s="269"/>
      <c r="K70" s="198" t="str">
        <f>IF(I70&gt;=$L$100,"Over","Under")</f>
        <v>Under</v>
      </c>
      <c r="L70" s="201">
        <f>+I70</f>
        <v>139</v>
      </c>
      <c r="M70" s="202">
        <f>+I71</f>
        <v>77</v>
      </c>
      <c r="N70" s="202">
        <f>+I72</f>
        <v>72</v>
      </c>
      <c r="O70" s="203">
        <f>+(2/3*M70)+(1/3*L70)</f>
        <v>97.666666666666657</v>
      </c>
      <c r="P70" s="202">
        <f>+L70-M70</f>
        <v>62</v>
      </c>
      <c r="Q70" s="296">
        <v>23</v>
      </c>
    </row>
    <row r="71" spans="1:23">
      <c r="A71" s="267"/>
      <c r="B71" s="132" t="s">
        <v>1</v>
      </c>
      <c r="C71" s="26">
        <v>77</v>
      </c>
      <c r="D71" s="26"/>
      <c r="E71" s="26"/>
      <c r="F71" s="26"/>
      <c r="G71" s="26"/>
      <c r="H71" s="26"/>
      <c r="I71" s="284">
        <f t="shared" si="2"/>
        <v>77</v>
      </c>
      <c r="J71" s="284"/>
      <c r="K71" s="199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72</v>
      </c>
      <c r="D72" s="27"/>
      <c r="E72" s="27"/>
      <c r="F72" s="27"/>
      <c r="G72" s="27"/>
      <c r="H72" s="27"/>
      <c r="I72" s="285">
        <f t="shared" si="2"/>
        <v>72</v>
      </c>
      <c r="J72" s="285"/>
      <c r="K72" s="200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135</v>
      </c>
      <c r="D73" s="28"/>
      <c r="E73" s="28"/>
      <c r="F73" s="28"/>
      <c r="G73" s="28"/>
      <c r="H73" s="28"/>
      <c r="I73" s="269">
        <f t="shared" si="2"/>
        <v>135</v>
      </c>
      <c r="J73" s="269"/>
      <c r="K73" s="198" t="str">
        <f>IF(I73&gt;=$L$100,"Over","Under")</f>
        <v>Under</v>
      </c>
      <c r="L73" s="201">
        <f>+I73</f>
        <v>135</v>
      </c>
      <c r="M73" s="202">
        <f>+I74</f>
        <v>77</v>
      </c>
      <c r="N73" s="202">
        <f>+I75</f>
        <v>73</v>
      </c>
      <c r="O73" s="203">
        <f>+(2/3*M73)+(1/3*L73)</f>
        <v>96.333333333333329</v>
      </c>
      <c r="P73" s="202">
        <f>+L73-M73</f>
        <v>58</v>
      </c>
      <c r="Q73" s="296">
        <v>24</v>
      </c>
    </row>
    <row r="74" spans="1:23">
      <c r="A74" s="267"/>
      <c r="B74" s="132" t="s">
        <v>1</v>
      </c>
      <c r="C74" s="26">
        <v>77</v>
      </c>
      <c r="D74" s="26"/>
      <c r="E74" s="26"/>
      <c r="F74" s="26"/>
      <c r="G74" s="26"/>
      <c r="H74" s="26"/>
      <c r="I74" s="284">
        <f t="shared" si="2"/>
        <v>77</v>
      </c>
      <c r="J74" s="284"/>
      <c r="K74" s="199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73</v>
      </c>
      <c r="D75" s="27"/>
      <c r="E75" s="27"/>
      <c r="F75" s="27"/>
      <c r="G75" s="27"/>
      <c r="H75" s="27"/>
      <c r="I75" s="285">
        <f t="shared" si="2"/>
        <v>73</v>
      </c>
      <c r="J75" s="285"/>
      <c r="K75" s="200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130</v>
      </c>
      <c r="D76" s="28"/>
      <c r="E76" s="28"/>
      <c r="F76" s="28"/>
      <c r="G76" s="28"/>
      <c r="H76" s="28"/>
      <c r="I76" s="269">
        <f t="shared" si="2"/>
        <v>130</v>
      </c>
      <c r="J76" s="269"/>
      <c r="K76" s="198" t="str">
        <f>IF(I76&gt;=$L$100,"Over","Under")</f>
        <v>Under</v>
      </c>
      <c r="L76" s="201">
        <f>+I76</f>
        <v>130</v>
      </c>
      <c r="M76" s="202">
        <f>+I77</f>
        <v>75</v>
      </c>
      <c r="N76" s="202">
        <f>+I78</f>
        <v>65</v>
      </c>
      <c r="O76" s="203">
        <f>+(2/3*M76)+(1/3*L76)</f>
        <v>93.333333333333329</v>
      </c>
      <c r="P76" s="202">
        <f>+L76-M76</f>
        <v>55</v>
      </c>
      <c r="Q76" s="296">
        <v>25</v>
      </c>
    </row>
    <row r="77" spans="1:23">
      <c r="A77" s="267"/>
      <c r="B77" s="132" t="s">
        <v>1</v>
      </c>
      <c r="C77" s="26">
        <v>75</v>
      </c>
      <c r="D77" s="26"/>
      <c r="E77" s="26"/>
      <c r="F77" s="26"/>
      <c r="G77" s="26"/>
      <c r="H77" s="26"/>
      <c r="I77" s="284">
        <f t="shared" si="2"/>
        <v>75</v>
      </c>
      <c r="J77" s="284"/>
      <c r="K77" s="199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65</v>
      </c>
      <c r="D78" s="27"/>
      <c r="E78" s="27"/>
      <c r="F78" s="27"/>
      <c r="G78" s="27"/>
      <c r="H78" s="27"/>
      <c r="I78" s="285">
        <f t="shared" si="2"/>
        <v>65</v>
      </c>
      <c r="J78" s="285"/>
      <c r="K78" s="200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130</v>
      </c>
      <c r="D79" s="28"/>
      <c r="E79" s="28"/>
      <c r="F79" s="28"/>
      <c r="G79" s="28"/>
      <c r="H79" s="28"/>
      <c r="I79" s="269">
        <f t="shared" si="2"/>
        <v>130</v>
      </c>
      <c r="J79" s="269"/>
      <c r="K79" s="198" t="str">
        <f>IF(I79&gt;=$L$100,"Over","Under")</f>
        <v>Under</v>
      </c>
      <c r="L79" s="201">
        <f>+I79</f>
        <v>130</v>
      </c>
      <c r="M79" s="202">
        <f>+I80</f>
        <v>75</v>
      </c>
      <c r="N79" s="202">
        <f>+I81</f>
        <v>70</v>
      </c>
      <c r="O79" s="203">
        <f>+(2/3*M79)+(1/3*L79)</f>
        <v>93.333333333333329</v>
      </c>
      <c r="P79" s="202">
        <f>+L79-M79</f>
        <v>55</v>
      </c>
      <c r="Q79" s="296">
        <v>26</v>
      </c>
    </row>
    <row r="80" spans="1:23">
      <c r="A80" s="267"/>
      <c r="B80" s="132" t="s">
        <v>1</v>
      </c>
      <c r="C80" s="26">
        <v>75</v>
      </c>
      <c r="D80" s="26"/>
      <c r="E80" s="26"/>
      <c r="F80" s="26"/>
      <c r="G80" s="26"/>
      <c r="H80" s="26"/>
      <c r="I80" s="284">
        <f t="shared" si="2"/>
        <v>75</v>
      </c>
      <c r="J80" s="284"/>
      <c r="K80" s="199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70</v>
      </c>
      <c r="D81" s="27"/>
      <c r="E81" s="27"/>
      <c r="F81" s="27"/>
      <c r="G81" s="27"/>
      <c r="H81" s="27"/>
      <c r="I81" s="285">
        <f t="shared" si="2"/>
        <v>70</v>
      </c>
      <c r="J81" s="285"/>
      <c r="K81" s="200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138</v>
      </c>
      <c r="D82" s="28"/>
      <c r="E82" s="28"/>
      <c r="F82" s="28"/>
      <c r="G82" s="28"/>
      <c r="H82" s="28"/>
      <c r="I82" s="269">
        <f t="shared" si="2"/>
        <v>138</v>
      </c>
      <c r="J82" s="269"/>
      <c r="K82" s="198" t="str">
        <f>IF(I82&gt;=$L$100,"Over","Under")</f>
        <v>Under</v>
      </c>
      <c r="L82" s="201">
        <f>+I82</f>
        <v>138</v>
      </c>
      <c r="M82" s="202">
        <f>+I83</f>
        <v>76</v>
      </c>
      <c r="N82" s="202">
        <f>+I84</f>
        <v>70</v>
      </c>
      <c r="O82" s="203">
        <f>+(2/3*M82)+(1/3*L82)</f>
        <v>96.666666666666657</v>
      </c>
      <c r="P82" s="202">
        <f>+L82-M82</f>
        <v>62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</row>
    <row r="83" spans="1:23">
      <c r="A83" s="267"/>
      <c r="B83" s="132" t="s">
        <v>1</v>
      </c>
      <c r="C83" s="26">
        <v>76</v>
      </c>
      <c r="D83" s="26"/>
      <c r="E83" s="26"/>
      <c r="F83" s="26"/>
      <c r="G83" s="26"/>
      <c r="H83" s="26"/>
      <c r="I83" s="284">
        <f t="shared" si="2"/>
        <v>76</v>
      </c>
      <c r="J83" s="284"/>
      <c r="K83" s="199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70</v>
      </c>
      <c r="D84" s="27"/>
      <c r="E84" s="27"/>
      <c r="F84" s="27"/>
      <c r="G84" s="27"/>
      <c r="H84" s="27"/>
      <c r="I84" s="285">
        <f t="shared" si="2"/>
        <v>70</v>
      </c>
      <c r="J84" s="285"/>
      <c r="K84" s="200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130</v>
      </c>
      <c r="D85" s="28"/>
      <c r="E85" s="28"/>
      <c r="F85" s="28"/>
      <c r="G85" s="28"/>
      <c r="H85" s="28"/>
      <c r="I85" s="269">
        <f t="shared" si="2"/>
        <v>130</v>
      </c>
      <c r="J85" s="269"/>
      <c r="K85" s="198" t="str">
        <f>IF(I85&gt;=$L$100,"Over","Under")</f>
        <v>Under</v>
      </c>
      <c r="L85" s="201">
        <f>+I85</f>
        <v>130</v>
      </c>
      <c r="M85" s="202">
        <f>+I86</f>
        <v>75</v>
      </c>
      <c r="N85" s="202">
        <f>+I87</f>
        <v>65</v>
      </c>
      <c r="O85" s="203">
        <f>+(2/3*M85)+(1/3*L85)</f>
        <v>93.333333333333329</v>
      </c>
      <c r="P85" s="202">
        <f>+L85-M85</f>
        <v>55</v>
      </c>
      <c r="Q85" s="296">
        <v>28</v>
      </c>
      <c r="R85" s="130">
        <f>MAX(L4:L94)</f>
        <v>147</v>
      </c>
      <c r="S85" s="65">
        <f>MAX(M4:M94)</f>
        <v>80</v>
      </c>
      <c r="T85" s="65">
        <f>MAX(N4:N94)</f>
        <v>73</v>
      </c>
      <c r="U85" s="65">
        <f>MAX(O4:O94)</f>
        <v>100.66666666666666</v>
      </c>
      <c r="V85" s="65">
        <f>MAX(P4:P94)</f>
        <v>71</v>
      </c>
      <c r="W85" s="91"/>
    </row>
    <row r="86" spans="1:23" ht="13.15" customHeight="1">
      <c r="A86" s="267"/>
      <c r="B86" s="132" t="s">
        <v>1</v>
      </c>
      <c r="C86" s="26">
        <v>75</v>
      </c>
      <c r="D86" s="26"/>
      <c r="E86" s="26"/>
      <c r="F86" s="26"/>
      <c r="G86" s="26"/>
      <c r="H86" s="26"/>
      <c r="I86" s="284">
        <f t="shared" si="2"/>
        <v>75</v>
      </c>
      <c r="J86" s="284"/>
      <c r="K86" s="199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65</v>
      </c>
      <c r="D87" s="27"/>
      <c r="E87" s="27"/>
      <c r="F87" s="27"/>
      <c r="G87" s="27"/>
      <c r="H87" s="27"/>
      <c r="I87" s="285">
        <f t="shared" si="2"/>
        <v>65</v>
      </c>
      <c r="J87" s="285"/>
      <c r="K87" s="200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98" t="str">
        <f>IF(I88&gt;=$L$100,"Over","Under")</f>
        <v>Under</v>
      </c>
      <c r="L88" s="201">
        <f>+I88</f>
        <v>130</v>
      </c>
      <c r="M88" s="202">
        <f>+I89</f>
        <v>75</v>
      </c>
      <c r="N88" s="202">
        <f>+I90</f>
        <v>71</v>
      </c>
      <c r="O88" s="203">
        <f>+(2/3*M88)+(1/3*L88)</f>
        <v>93.333333333333329</v>
      </c>
      <c r="P88" s="202">
        <f>+L88-M88</f>
        <v>55</v>
      </c>
      <c r="Q88" s="296">
        <v>29</v>
      </c>
      <c r="R88" s="130">
        <f>MIN(L4:L94)</f>
        <v>120</v>
      </c>
      <c r="S88" s="65">
        <f>MIN(M4:M94)</f>
        <v>73</v>
      </c>
      <c r="T88" s="65">
        <f>MIN(N4:N94)</f>
        <v>65</v>
      </c>
      <c r="U88" s="65">
        <f>MIN(O4:O94)</f>
        <v>88.666666666666657</v>
      </c>
      <c r="V88" s="65">
        <f>MIN(P4:P94)</f>
        <v>47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199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71</v>
      </c>
      <c r="D90" s="27"/>
      <c r="E90" s="27"/>
      <c r="F90" s="27"/>
      <c r="G90" s="27"/>
      <c r="H90" s="27"/>
      <c r="I90" s="285">
        <f t="shared" si="2"/>
        <v>71</v>
      </c>
      <c r="J90" s="285"/>
      <c r="K90" s="200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133</v>
      </c>
      <c r="D91" s="28"/>
      <c r="E91" s="28"/>
      <c r="F91" s="28"/>
      <c r="G91" s="28"/>
      <c r="H91" s="28"/>
      <c r="I91" s="269">
        <f t="shared" si="2"/>
        <v>133</v>
      </c>
      <c r="J91" s="269"/>
      <c r="K91" s="198" t="str">
        <f>IF(I91&gt;=$L$100,"Over","Under")</f>
        <v>Under</v>
      </c>
      <c r="L91" s="201">
        <f>+I91</f>
        <v>133</v>
      </c>
      <c r="M91" s="202">
        <f>+I92</f>
        <v>73</v>
      </c>
      <c r="N91" s="202">
        <f>+I93</f>
        <v>70</v>
      </c>
      <c r="O91" s="203">
        <f>+(2/3*M91)+(1/3*L91)</f>
        <v>93</v>
      </c>
      <c r="P91" s="202">
        <f>+L91-M91</f>
        <v>60</v>
      </c>
      <c r="Q91" s="296">
        <v>30</v>
      </c>
      <c r="R91" s="125"/>
      <c r="S91" s="47" t="s">
        <v>25</v>
      </c>
      <c r="T91" s="47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73</v>
      </c>
      <c r="D92" s="26"/>
      <c r="E92" s="26"/>
      <c r="F92" s="26"/>
      <c r="G92" s="26"/>
      <c r="H92" s="26"/>
      <c r="I92" s="284">
        <f t="shared" si="2"/>
        <v>73</v>
      </c>
      <c r="J92" s="284"/>
      <c r="K92" s="199" t="str">
        <f>IF(I92&gt;=$M$100,"Over","Under")</f>
        <v>Under</v>
      </c>
      <c r="L92" s="146"/>
      <c r="M92" s="147"/>
      <c r="N92" s="147"/>
      <c r="O92" s="147"/>
      <c r="P92" s="147"/>
      <c r="Q92" s="297"/>
      <c r="R92" s="156">
        <f>+L3</f>
        <v>132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70</v>
      </c>
      <c r="D93" s="27"/>
      <c r="E93" s="27"/>
      <c r="F93" s="27"/>
      <c r="G93" s="27"/>
      <c r="H93" s="27"/>
      <c r="I93" s="285">
        <f t="shared" si="2"/>
        <v>70</v>
      </c>
      <c r="J93" s="285"/>
      <c r="K93" s="200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/>
      <c r="B94" s="137"/>
      <c r="C94" s="28"/>
      <c r="D94" s="28"/>
      <c r="E94" s="28"/>
      <c r="F94" s="28"/>
      <c r="G94" s="28"/>
      <c r="H94" s="28"/>
      <c r="I94" s="269"/>
      <c r="J94" s="269"/>
      <c r="K94" s="198"/>
      <c r="L94" s="201"/>
      <c r="M94" s="202"/>
      <c r="N94" s="202"/>
      <c r="O94" s="203"/>
      <c r="P94" s="202"/>
      <c r="Q94" s="296"/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/>
      <c r="C95" s="26"/>
      <c r="D95" s="26"/>
      <c r="E95" s="26"/>
      <c r="F95" s="26"/>
      <c r="G95" s="26"/>
      <c r="H95" s="26"/>
      <c r="I95" s="284"/>
      <c r="J95" s="284"/>
      <c r="K95" s="199"/>
      <c r="L95" s="146"/>
      <c r="M95" s="147"/>
      <c r="N95" s="147"/>
      <c r="O95" s="147"/>
      <c r="P95" s="147"/>
      <c r="Q95" s="297"/>
      <c r="R95" s="159">
        <f>+N3</f>
        <v>69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/>
      <c r="C96" s="27"/>
      <c r="D96" s="27"/>
      <c r="E96" s="27"/>
      <c r="F96" s="27"/>
      <c r="G96" s="27"/>
      <c r="H96" s="27"/>
      <c r="I96" s="285"/>
      <c r="J96" s="285"/>
      <c r="K96" s="200"/>
      <c r="L96" s="148"/>
      <c r="M96" s="149"/>
      <c r="N96" s="149"/>
      <c r="O96" s="149"/>
      <c r="P96" s="149"/>
      <c r="Q96" s="298"/>
      <c r="R96" s="33"/>
      <c r="S96" s="33"/>
      <c r="T96" s="33"/>
    </row>
    <row r="97" spans="1:23">
      <c r="L97" s="168">
        <f>INT(AVERAGE(L4:L94))</f>
        <v>132</v>
      </c>
      <c r="M97" s="168">
        <f>INT(AVERAGE(M4:M94))</f>
        <v>75</v>
      </c>
      <c r="N97" s="168">
        <f>INT(AVERAGE(N4:N94))</f>
        <v>67</v>
      </c>
      <c r="O97" s="168">
        <f>INT(AVERAGE(O4:O94))</f>
        <v>94</v>
      </c>
      <c r="P97" s="168">
        <f>INT(AVERAGE(P4:P94))</f>
        <v>57</v>
      </c>
      <c r="Q97" s="169" t="str">
        <f>+A2</f>
        <v xml:space="preserve">Jun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132</v>
      </c>
      <c r="T98" s="72">
        <f>+M97</f>
        <v>75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8</v>
      </c>
      <c r="R99" s="21">
        <f>INT(L97)</f>
        <v>132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</row>
    <row r="100" spans="1:23" ht="15">
      <c r="A100" s="242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132 / 75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Jun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71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</sheetData>
  <mergeCells count="188"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A98:F98"/>
    <mergeCell ref="A102:F102"/>
    <mergeCell ref="A104:F104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L98:P98"/>
    <mergeCell ref="R97:T97"/>
    <mergeCell ref="A22:A24"/>
    <mergeCell ref="I22:J22"/>
    <mergeCell ref="I23:J23"/>
    <mergeCell ref="I24:J24"/>
    <mergeCell ref="A25:A27"/>
    <mergeCell ref="I25:J25"/>
    <mergeCell ref="I26:J26"/>
    <mergeCell ref="I27:J27"/>
    <mergeCell ref="A16:A18"/>
    <mergeCell ref="I16:J16"/>
    <mergeCell ref="I17:J17"/>
    <mergeCell ref="I18:J18"/>
    <mergeCell ref="I19:J19"/>
    <mergeCell ref="I20:J20"/>
    <mergeCell ref="L1:P1"/>
    <mergeCell ref="A13:A15"/>
    <mergeCell ref="I13:J13"/>
    <mergeCell ref="I14:J14"/>
    <mergeCell ref="I15:J15"/>
    <mergeCell ref="A1:K1"/>
    <mergeCell ref="A2:A3"/>
    <mergeCell ref="B2:B3"/>
    <mergeCell ref="A7:A9"/>
    <mergeCell ref="I7:J7"/>
    <mergeCell ref="I8:J8"/>
    <mergeCell ref="I9:J9"/>
    <mergeCell ref="C2:K2"/>
    <mergeCell ref="C3:E3"/>
    <mergeCell ref="F3:H3"/>
    <mergeCell ref="I3:K3"/>
    <mergeCell ref="A10:A12"/>
    <mergeCell ref="I10:J10"/>
    <mergeCell ref="I11:J11"/>
    <mergeCell ref="I12:J12"/>
    <mergeCell ref="A4:A6"/>
    <mergeCell ref="I4:J4"/>
    <mergeCell ref="I5:J5"/>
    <mergeCell ref="I6:J6"/>
    <mergeCell ref="I44:J44"/>
    <mergeCell ref="I45:J45"/>
    <mergeCell ref="I38:J38"/>
    <mergeCell ref="I39:J39"/>
    <mergeCell ref="A28:A30"/>
    <mergeCell ref="I28:J28"/>
    <mergeCell ref="I29:J29"/>
    <mergeCell ref="I30:J30"/>
    <mergeCell ref="A31:A33"/>
    <mergeCell ref="I31:J31"/>
    <mergeCell ref="I32:J32"/>
    <mergeCell ref="I33:J33"/>
    <mergeCell ref="A34:A36"/>
    <mergeCell ref="I35:J35"/>
    <mergeCell ref="I36:J36"/>
    <mergeCell ref="A37:A39"/>
    <mergeCell ref="I37:J37"/>
    <mergeCell ref="I52:J52"/>
    <mergeCell ref="I53:J53"/>
    <mergeCell ref="I54:J54"/>
    <mergeCell ref="A55:A57"/>
    <mergeCell ref="I55:J55"/>
    <mergeCell ref="I56:J56"/>
    <mergeCell ref="I57:J57"/>
    <mergeCell ref="A19:A21"/>
    <mergeCell ref="I21:J21"/>
    <mergeCell ref="I34:J34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A82:A84"/>
    <mergeCell ref="I82:J82"/>
    <mergeCell ref="I83:J83"/>
    <mergeCell ref="I84:J84"/>
    <mergeCell ref="A85:A87"/>
    <mergeCell ref="I85:J85"/>
    <mergeCell ref="I86:J86"/>
    <mergeCell ref="I87:J87"/>
    <mergeCell ref="A94:A96"/>
    <mergeCell ref="I94:J94"/>
    <mergeCell ref="I95:J95"/>
    <mergeCell ref="I96:J96"/>
    <mergeCell ref="R90:T90"/>
    <mergeCell ref="R94:T94"/>
    <mergeCell ref="A88:A90"/>
    <mergeCell ref="I88:J88"/>
    <mergeCell ref="I89:J89"/>
    <mergeCell ref="I90:J90"/>
    <mergeCell ref="A91:A93"/>
    <mergeCell ref="I91:J91"/>
    <mergeCell ref="I92:J92"/>
    <mergeCell ref="I93:J93"/>
    <mergeCell ref="Q88:Q90"/>
    <mergeCell ref="Q91:Q93"/>
    <mergeCell ref="Q94:Q96"/>
    <mergeCell ref="A79:A81"/>
    <mergeCell ref="I79:J79"/>
    <mergeCell ref="I80:J80"/>
    <mergeCell ref="I81:J81"/>
    <mergeCell ref="A70:A72"/>
    <mergeCell ref="I70:J70"/>
    <mergeCell ref="I71:J71"/>
    <mergeCell ref="I72:J72"/>
    <mergeCell ref="A73:A75"/>
    <mergeCell ref="I73:J73"/>
    <mergeCell ref="I74:J74"/>
    <mergeCell ref="I75:J75"/>
    <mergeCell ref="A76:A78"/>
    <mergeCell ref="I76:J76"/>
    <mergeCell ref="I77:J77"/>
    <mergeCell ref="I78:J78"/>
    <mergeCell ref="A64:A66"/>
    <mergeCell ref="I64:J64"/>
    <mergeCell ref="I65:J65"/>
    <mergeCell ref="I66:J66"/>
    <mergeCell ref="A67:A69"/>
    <mergeCell ref="I67:J67"/>
    <mergeCell ref="I68:J68"/>
    <mergeCell ref="I69:J69"/>
    <mergeCell ref="AD38:AE38"/>
    <mergeCell ref="AD39:AE39"/>
    <mergeCell ref="AD40:AE40"/>
    <mergeCell ref="AD41:AE41"/>
    <mergeCell ref="AD42:AE42"/>
    <mergeCell ref="AD43:AE43"/>
    <mergeCell ref="AD44:AE44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R81:V81"/>
    <mergeCell ref="R83:V83"/>
    <mergeCell ref="R86:V86"/>
    <mergeCell ref="Q85:Q8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10"/>
  <sheetViews>
    <sheetView workbookViewId="0">
      <selection sqref="A1:K1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68</v>
      </c>
      <c r="B2" s="294">
        <f>+Januar!B2</f>
        <v>2019</v>
      </c>
      <c r="C2" s="294" t="str">
        <f>+Q103</f>
        <v xml:space="preserve">Dit blodtryk er i Jul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Jul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+Juni!L97</f>
        <v>132</v>
      </c>
      <c r="M3" s="81">
        <f>+Juni!M97</f>
        <v>75</v>
      </c>
      <c r="N3" s="81">
        <f>+Juni!N97</f>
        <v>67</v>
      </c>
      <c r="O3" s="81">
        <f>+Juni!O97</f>
        <v>94</v>
      </c>
      <c r="P3" s="81">
        <f>+Juni!P97</f>
        <v>57</v>
      </c>
      <c r="Q3" s="226" t="str">
        <f>CONCATENATE(Q98,Q99,B2)</f>
        <v>Avg Jun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130</v>
      </c>
      <c r="D4" s="31"/>
      <c r="E4" s="31"/>
      <c r="F4" s="31"/>
      <c r="G4" s="31"/>
      <c r="H4" s="31"/>
      <c r="I4" s="306">
        <f t="shared" ref="I4:I67" si="0">INT(AVERAGE(C4:H4))</f>
        <v>130</v>
      </c>
      <c r="J4" s="306"/>
      <c r="K4" s="144" t="str">
        <f>IF(I4&gt;=$L$100,"Over","Under")</f>
        <v>Under</v>
      </c>
      <c r="L4" s="10">
        <f>+I4</f>
        <v>130</v>
      </c>
      <c r="M4" s="11">
        <f>+I5</f>
        <v>75</v>
      </c>
      <c r="N4" s="12">
        <f>+I6</f>
        <v>65</v>
      </c>
      <c r="O4" s="134">
        <f>+(2/3*M4)+(1/3*L4)</f>
        <v>93.333333333333329</v>
      </c>
      <c r="P4" s="135">
        <f>+L4-M4</f>
        <v>55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75</v>
      </c>
      <c r="D5" s="29"/>
      <c r="E5" s="29"/>
      <c r="F5" s="29"/>
      <c r="G5" s="29"/>
      <c r="H5" s="29"/>
      <c r="I5" s="282">
        <f t="shared" si="0"/>
        <v>75</v>
      </c>
      <c r="J5" s="282"/>
      <c r="K5" s="153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65</v>
      </c>
      <c r="D6" s="30"/>
      <c r="E6" s="30"/>
      <c r="F6" s="30"/>
      <c r="G6" s="30"/>
      <c r="H6" s="30"/>
      <c r="I6" s="283">
        <f t="shared" si="0"/>
        <v>65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44" t="str">
        <f>IF(I7&gt;=$L$100,"Over","Under")</f>
        <v>Under</v>
      </c>
      <c r="L7" s="201">
        <f>+I7</f>
        <v>130</v>
      </c>
      <c r="M7" s="202">
        <f>+I8</f>
        <v>75</v>
      </c>
      <c r="N7" s="202">
        <f>+I9</f>
        <v>65</v>
      </c>
      <c r="O7" s="203">
        <f>+(2/3*M7)+(1/3*L7)</f>
        <v>93.333333333333329</v>
      </c>
      <c r="P7" s="202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130</v>
      </c>
      <c r="D10" s="28"/>
      <c r="E10" s="28"/>
      <c r="F10" s="28"/>
      <c r="G10" s="28"/>
      <c r="H10" s="28"/>
      <c r="I10" s="269">
        <f t="shared" si="0"/>
        <v>130</v>
      </c>
      <c r="J10" s="269"/>
      <c r="K10" s="144" t="str">
        <f>IF(I10&gt;=$L$100,"Over","Under")</f>
        <v>Under</v>
      </c>
      <c r="L10" s="201">
        <f>+I10</f>
        <v>130</v>
      </c>
      <c r="M10" s="202">
        <f>+I11</f>
        <v>75</v>
      </c>
      <c r="N10" s="202">
        <f>+I12</f>
        <v>65</v>
      </c>
      <c r="O10" s="203">
        <f>+(2/3*M10)+(1/3*L10)</f>
        <v>93.333333333333329</v>
      </c>
      <c r="P10" s="202">
        <f>+L10-M10</f>
        <v>55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75</v>
      </c>
      <c r="D11" s="26"/>
      <c r="E11" s="26"/>
      <c r="F11" s="26"/>
      <c r="G11" s="26"/>
      <c r="H11" s="26"/>
      <c r="I11" s="284">
        <f t="shared" si="0"/>
        <v>75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65</v>
      </c>
      <c r="D12" s="27"/>
      <c r="E12" s="27"/>
      <c r="F12" s="27"/>
      <c r="G12" s="27"/>
      <c r="H12" s="27"/>
      <c r="I12" s="285">
        <f t="shared" si="0"/>
        <v>65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153</v>
      </c>
      <c r="D13" s="28"/>
      <c r="E13" s="28"/>
      <c r="F13" s="28"/>
      <c r="G13" s="28"/>
      <c r="H13" s="28"/>
      <c r="I13" s="269">
        <f t="shared" si="0"/>
        <v>153</v>
      </c>
      <c r="J13" s="269"/>
      <c r="K13" s="144" t="str">
        <f>IF(I13&gt;=$L$100,"Over","Under")</f>
        <v>Over</v>
      </c>
      <c r="L13" s="201">
        <f>+I13</f>
        <v>153</v>
      </c>
      <c r="M13" s="202">
        <f>+I14</f>
        <v>88</v>
      </c>
      <c r="N13" s="202">
        <f>+I15</f>
        <v>73</v>
      </c>
      <c r="O13" s="203">
        <f>+(2/3*M13)+(1/3*L13)</f>
        <v>109.66666666666666</v>
      </c>
      <c r="P13" s="202">
        <f>+L13-M13</f>
        <v>65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88</v>
      </c>
      <c r="D14" s="26"/>
      <c r="E14" s="26"/>
      <c r="F14" s="26"/>
      <c r="G14" s="26"/>
      <c r="H14" s="26"/>
      <c r="I14" s="284">
        <f t="shared" si="0"/>
        <v>88</v>
      </c>
      <c r="J14" s="284"/>
      <c r="K14" s="153" t="str">
        <f>IF(I14&gt;=$M$100,"Over","Under")</f>
        <v>Over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73</v>
      </c>
      <c r="D15" s="27"/>
      <c r="E15" s="27"/>
      <c r="F15" s="27"/>
      <c r="G15" s="27"/>
      <c r="H15" s="27"/>
      <c r="I15" s="285">
        <f t="shared" si="0"/>
        <v>73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130</v>
      </c>
      <c r="D16" s="28"/>
      <c r="E16" s="28"/>
      <c r="F16" s="28"/>
      <c r="G16" s="28"/>
      <c r="H16" s="28"/>
      <c r="I16" s="269">
        <f t="shared" si="0"/>
        <v>130</v>
      </c>
      <c r="J16" s="269"/>
      <c r="K16" s="144" t="str">
        <f>IF(I16&gt;=$L$100,"Over","Under")</f>
        <v>Under</v>
      </c>
      <c r="L16" s="201">
        <f>+I16</f>
        <v>130</v>
      </c>
      <c r="M16" s="202">
        <f>+I17</f>
        <v>75</v>
      </c>
      <c r="N16" s="202">
        <f>+I18</f>
        <v>65</v>
      </c>
      <c r="O16" s="203">
        <f>+(2/3*M16)+(1/3*L16)</f>
        <v>93.333333333333329</v>
      </c>
      <c r="P16" s="202">
        <f>+L16-M16</f>
        <v>55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75</v>
      </c>
      <c r="D17" s="26"/>
      <c r="E17" s="26"/>
      <c r="F17" s="26"/>
      <c r="G17" s="26"/>
      <c r="H17" s="26"/>
      <c r="I17" s="284">
        <f t="shared" si="0"/>
        <v>75</v>
      </c>
      <c r="J17" s="284"/>
      <c r="K17" s="153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65</v>
      </c>
      <c r="D18" s="27"/>
      <c r="E18" s="27"/>
      <c r="F18" s="27"/>
      <c r="G18" s="27"/>
      <c r="H18" s="27"/>
      <c r="I18" s="285">
        <f t="shared" si="0"/>
        <v>65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130</v>
      </c>
      <c r="D19" s="28"/>
      <c r="E19" s="28"/>
      <c r="F19" s="28"/>
      <c r="G19" s="28"/>
      <c r="H19" s="28"/>
      <c r="I19" s="269">
        <f t="shared" si="0"/>
        <v>130</v>
      </c>
      <c r="J19" s="269"/>
      <c r="K19" s="144" t="str">
        <f>IF(I19&gt;=$L$100,"Over","Under")</f>
        <v>Under</v>
      </c>
      <c r="L19" s="201">
        <f>+I19</f>
        <v>130</v>
      </c>
      <c r="M19" s="202">
        <f>+I20</f>
        <v>75</v>
      </c>
      <c r="N19" s="202">
        <f>+I21</f>
        <v>65</v>
      </c>
      <c r="O19" s="203">
        <f>+(2/3*M19)+(1/3*L19)</f>
        <v>93.333333333333329</v>
      </c>
      <c r="P19" s="202">
        <f>+L19-M19</f>
        <v>55</v>
      </c>
      <c r="Q19" s="296">
        <v>6</v>
      </c>
      <c r="T19" s="19"/>
    </row>
    <row r="20" spans="1:47">
      <c r="A20" s="267"/>
      <c r="B20" s="132" t="s">
        <v>1</v>
      </c>
      <c r="C20" s="26">
        <v>75</v>
      </c>
      <c r="D20" s="26"/>
      <c r="E20" s="26"/>
      <c r="F20" s="26"/>
      <c r="G20" s="26"/>
      <c r="H20" s="26"/>
      <c r="I20" s="284">
        <f t="shared" si="0"/>
        <v>75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65</v>
      </c>
      <c r="D21" s="27"/>
      <c r="E21" s="27"/>
      <c r="F21" s="27"/>
      <c r="G21" s="27"/>
      <c r="H21" s="27"/>
      <c r="I21" s="285">
        <f t="shared" si="0"/>
        <v>65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135</v>
      </c>
      <c r="D22" s="28"/>
      <c r="E22" s="28"/>
      <c r="F22" s="28"/>
      <c r="G22" s="28"/>
      <c r="H22" s="28"/>
      <c r="I22" s="269">
        <f t="shared" si="0"/>
        <v>135</v>
      </c>
      <c r="J22" s="269"/>
      <c r="K22" s="144" t="str">
        <f>IF(I22&gt;=$L$100,"Over","Under")</f>
        <v>Under</v>
      </c>
      <c r="L22" s="209">
        <f>+I22</f>
        <v>135</v>
      </c>
      <c r="M22" s="210">
        <f>+I23</f>
        <v>74</v>
      </c>
      <c r="N22" s="210">
        <f>+I24</f>
        <v>73</v>
      </c>
      <c r="O22" s="211">
        <f>+(2/3*M22)+(1/3*L22)</f>
        <v>94.333333333333329</v>
      </c>
      <c r="P22" s="210">
        <f>+L22-M22</f>
        <v>61</v>
      </c>
      <c r="Q22" s="296">
        <v>7</v>
      </c>
    </row>
    <row r="23" spans="1:47">
      <c r="A23" s="267"/>
      <c r="B23" s="132" t="s">
        <v>1</v>
      </c>
      <c r="C23" s="26">
        <v>74</v>
      </c>
      <c r="D23" s="26"/>
      <c r="E23" s="26"/>
      <c r="F23" s="26"/>
      <c r="G23" s="26"/>
      <c r="H23" s="26"/>
      <c r="I23" s="284">
        <f t="shared" si="0"/>
        <v>74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73</v>
      </c>
      <c r="D24" s="27"/>
      <c r="E24" s="27"/>
      <c r="F24" s="27"/>
      <c r="G24" s="27"/>
      <c r="H24" s="27"/>
      <c r="I24" s="285">
        <f t="shared" si="0"/>
        <v>73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130</v>
      </c>
      <c r="D25" s="28"/>
      <c r="E25" s="28"/>
      <c r="F25" s="28"/>
      <c r="G25" s="28"/>
      <c r="H25" s="28"/>
      <c r="I25" s="269">
        <f t="shared" si="0"/>
        <v>130</v>
      </c>
      <c r="J25" s="269"/>
      <c r="K25" s="144" t="str">
        <f>IF(I25&gt;=$L$100,"Over","Under")</f>
        <v>Under</v>
      </c>
      <c r="L25" s="201">
        <f>+I25</f>
        <v>130</v>
      </c>
      <c r="M25" s="202">
        <f>+I26</f>
        <v>75</v>
      </c>
      <c r="N25" s="202">
        <f>+I27</f>
        <v>65</v>
      </c>
      <c r="O25" s="203">
        <f>+(2/3*M25)+(1/3*L25)</f>
        <v>93.333333333333329</v>
      </c>
      <c r="P25" s="202">
        <f>+L25-M25</f>
        <v>55</v>
      </c>
      <c r="Q25" s="296">
        <v>8</v>
      </c>
    </row>
    <row r="26" spans="1:47">
      <c r="A26" s="267"/>
      <c r="B26" s="132" t="s">
        <v>1</v>
      </c>
      <c r="C26" s="26">
        <v>75</v>
      </c>
      <c r="D26" s="26"/>
      <c r="E26" s="26"/>
      <c r="F26" s="26"/>
      <c r="G26" s="26"/>
      <c r="H26" s="26"/>
      <c r="I26" s="284">
        <f t="shared" si="0"/>
        <v>75</v>
      </c>
      <c r="J26" s="284"/>
      <c r="K26" s="153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65</v>
      </c>
      <c r="D27" s="27"/>
      <c r="E27" s="27"/>
      <c r="F27" s="27"/>
      <c r="G27" s="27"/>
      <c r="H27" s="27"/>
      <c r="I27" s="285">
        <f t="shared" si="0"/>
        <v>65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130</v>
      </c>
      <c r="D28" s="28"/>
      <c r="E28" s="28"/>
      <c r="F28" s="28"/>
      <c r="G28" s="28"/>
      <c r="H28" s="28"/>
      <c r="I28" s="269">
        <f t="shared" si="0"/>
        <v>130</v>
      </c>
      <c r="J28" s="269"/>
      <c r="K28" s="144" t="str">
        <f>IF(I28&gt;=$L$100,"Over","Under")</f>
        <v>Under</v>
      </c>
      <c r="L28" s="201">
        <f>+I28</f>
        <v>130</v>
      </c>
      <c r="M28" s="202">
        <f>+I29</f>
        <v>75</v>
      </c>
      <c r="N28" s="202">
        <f>+I30</f>
        <v>65</v>
      </c>
      <c r="O28" s="203">
        <f>+(2/3*M28)+(1/3*L28)</f>
        <v>93.333333333333329</v>
      </c>
      <c r="P28" s="202">
        <f>+L28-M28</f>
        <v>55</v>
      </c>
      <c r="Q28" s="296">
        <v>9</v>
      </c>
    </row>
    <row r="29" spans="1:47">
      <c r="A29" s="267"/>
      <c r="B29" s="132" t="s">
        <v>1</v>
      </c>
      <c r="C29" s="26">
        <v>75</v>
      </c>
      <c r="D29" s="26"/>
      <c r="E29" s="26"/>
      <c r="F29" s="26"/>
      <c r="G29" s="26"/>
      <c r="H29" s="26"/>
      <c r="I29" s="284">
        <f t="shared" si="0"/>
        <v>75</v>
      </c>
      <c r="J29" s="284"/>
      <c r="K29" s="153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65</v>
      </c>
      <c r="D30" s="27"/>
      <c r="E30" s="27"/>
      <c r="F30" s="27"/>
      <c r="G30" s="27"/>
      <c r="H30" s="27"/>
      <c r="I30" s="285">
        <f t="shared" si="0"/>
        <v>65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149</v>
      </c>
      <c r="D31" s="28"/>
      <c r="E31" s="28"/>
      <c r="F31" s="28"/>
      <c r="G31" s="28"/>
      <c r="H31" s="28"/>
      <c r="I31" s="269">
        <f t="shared" si="0"/>
        <v>149</v>
      </c>
      <c r="J31" s="269"/>
      <c r="K31" s="144" t="str">
        <f>IF(I31&gt;=$L$100,"Over","Under")</f>
        <v>Over</v>
      </c>
      <c r="L31" s="201">
        <f>+I31</f>
        <v>149</v>
      </c>
      <c r="M31" s="202">
        <f>+I32</f>
        <v>75</v>
      </c>
      <c r="N31" s="202">
        <f>+I33</f>
        <v>76</v>
      </c>
      <c r="O31" s="203">
        <f>+(2/3*M31)+(1/3*L31)</f>
        <v>99.666666666666657</v>
      </c>
      <c r="P31" s="202">
        <f>+L31-M31</f>
        <v>74</v>
      </c>
      <c r="Q31" s="296">
        <v>10</v>
      </c>
    </row>
    <row r="32" spans="1:47">
      <c r="A32" s="267"/>
      <c r="B32" s="132" t="s">
        <v>1</v>
      </c>
      <c r="C32" s="26">
        <v>75</v>
      </c>
      <c r="D32" s="26"/>
      <c r="E32" s="26"/>
      <c r="F32" s="26"/>
      <c r="G32" s="26"/>
      <c r="H32" s="26"/>
      <c r="I32" s="284">
        <f t="shared" si="0"/>
        <v>75</v>
      </c>
      <c r="J32" s="284"/>
      <c r="K32" s="153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76</v>
      </c>
      <c r="D33" s="27"/>
      <c r="E33" s="27"/>
      <c r="F33" s="27"/>
      <c r="G33" s="27"/>
      <c r="H33" s="27"/>
      <c r="I33" s="285">
        <f t="shared" si="0"/>
        <v>76</v>
      </c>
      <c r="J33" s="285"/>
      <c r="K33" s="145" t="str">
        <f>IF(I33&gt;=$N$100,"Over","Under")</f>
        <v>Over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130</v>
      </c>
      <c r="D34" s="28"/>
      <c r="E34" s="28"/>
      <c r="F34" s="28"/>
      <c r="G34" s="28"/>
      <c r="H34" s="28"/>
      <c r="I34" s="269">
        <f t="shared" si="0"/>
        <v>130</v>
      </c>
      <c r="J34" s="269"/>
      <c r="K34" s="144" t="str">
        <f>IF(I34&gt;=$L$100,"Over","Under")</f>
        <v>Under</v>
      </c>
      <c r="L34" s="201">
        <f>+I34</f>
        <v>130</v>
      </c>
      <c r="M34" s="202">
        <f>+I35</f>
        <v>75</v>
      </c>
      <c r="N34" s="202">
        <f>+I36</f>
        <v>65</v>
      </c>
      <c r="O34" s="203">
        <f>+(2/3*M34)+(1/3*L34)</f>
        <v>93.333333333333329</v>
      </c>
      <c r="P34" s="202">
        <f>+L34-M34</f>
        <v>55</v>
      </c>
      <c r="Q34" s="296">
        <v>11</v>
      </c>
    </row>
    <row r="35" spans="1:31">
      <c r="A35" s="267"/>
      <c r="B35" s="132" t="s">
        <v>1</v>
      </c>
      <c r="C35" s="26">
        <v>75</v>
      </c>
      <c r="D35" s="26"/>
      <c r="E35" s="26"/>
      <c r="F35" s="26"/>
      <c r="G35" s="26"/>
      <c r="H35" s="26"/>
      <c r="I35" s="284">
        <f t="shared" si="0"/>
        <v>75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65</v>
      </c>
      <c r="D36" s="27"/>
      <c r="E36" s="27"/>
      <c r="F36" s="27"/>
      <c r="G36" s="27"/>
      <c r="H36" s="27"/>
      <c r="I36" s="285">
        <f t="shared" si="0"/>
        <v>65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28">
        <v>130</v>
      </c>
      <c r="D37" s="28"/>
      <c r="E37" s="28"/>
      <c r="F37" s="28"/>
      <c r="G37" s="28"/>
      <c r="H37" s="28"/>
      <c r="I37" s="269">
        <f t="shared" si="0"/>
        <v>130</v>
      </c>
      <c r="J37" s="269"/>
      <c r="K37" s="144" t="str">
        <f>IF(I37&gt;=$L$100,"Over","Under")</f>
        <v>Under</v>
      </c>
      <c r="L37" s="201">
        <f>+I37</f>
        <v>130</v>
      </c>
      <c r="M37" s="202">
        <f>+I38</f>
        <v>75</v>
      </c>
      <c r="N37" s="202">
        <f>+I39</f>
        <v>65</v>
      </c>
      <c r="O37" s="203">
        <f>+(2/3*M37)+(1/3*L37)</f>
        <v>93.333333333333329</v>
      </c>
      <c r="P37" s="202">
        <f>+L37-M37</f>
        <v>55</v>
      </c>
      <c r="Q37" s="296">
        <v>12</v>
      </c>
    </row>
    <row r="38" spans="1:31">
      <c r="A38" s="267"/>
      <c r="B38" s="132" t="s">
        <v>1</v>
      </c>
      <c r="C38" s="26">
        <v>75</v>
      </c>
      <c r="D38" s="26"/>
      <c r="E38" s="26"/>
      <c r="F38" s="26"/>
      <c r="G38" s="26"/>
      <c r="H38" s="26"/>
      <c r="I38" s="284">
        <f t="shared" si="0"/>
        <v>75</v>
      </c>
      <c r="J38" s="284"/>
      <c r="K38" s="153" t="str">
        <f>IF(I38&gt;=$M$100,"Over","Under")</f>
        <v>Under</v>
      </c>
      <c r="L38" s="146"/>
      <c r="M38" s="147"/>
      <c r="N38" s="147"/>
      <c r="O38" s="147"/>
      <c r="P38" s="147"/>
      <c r="Q38" s="297"/>
      <c r="R38" s="150" t="str">
        <f>+R1</f>
        <v>Januar</v>
      </c>
      <c r="S38" s="150" t="str">
        <f>+S1</f>
        <v>Februar</v>
      </c>
      <c r="T38" s="150" t="str">
        <f t="shared" ref="T38:AC38" si="1">+T1</f>
        <v>Marts</v>
      </c>
      <c r="U38" s="150" t="str">
        <f t="shared" si="1"/>
        <v>April</v>
      </c>
      <c r="V38" s="150" t="str">
        <f t="shared" si="1"/>
        <v>Maj</v>
      </c>
      <c r="W38" s="150" t="str">
        <f t="shared" si="1"/>
        <v>Juni</v>
      </c>
      <c r="X38" s="150" t="str">
        <f t="shared" si="1"/>
        <v>Juli</v>
      </c>
      <c r="Y38" s="150" t="str">
        <f t="shared" si="1"/>
        <v>August</v>
      </c>
      <c r="Z38" s="150" t="str">
        <f t="shared" si="1"/>
        <v>September</v>
      </c>
      <c r="AA38" s="150" t="str">
        <f t="shared" si="1"/>
        <v>Oktober</v>
      </c>
      <c r="AB38" s="150" t="str">
        <f t="shared" si="1"/>
        <v>November</v>
      </c>
      <c r="AC38" s="150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27">
        <v>65</v>
      </c>
      <c r="D39" s="27"/>
      <c r="E39" s="27"/>
      <c r="F39" s="27"/>
      <c r="G39" s="27"/>
      <c r="H39" s="27"/>
      <c r="I39" s="285">
        <f t="shared" si="0"/>
        <v>65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+$R$85</f>
        <v>153</v>
      </c>
      <c r="Y39" s="36">
        <f>+August!Y39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140</v>
      </c>
      <c r="D40" s="28"/>
      <c r="E40" s="28"/>
      <c r="F40" s="28"/>
      <c r="G40" s="28"/>
      <c r="H40" s="28"/>
      <c r="I40" s="269">
        <f t="shared" si="0"/>
        <v>140</v>
      </c>
      <c r="J40" s="269"/>
      <c r="K40" s="144" t="str">
        <f>IF(I40&gt;=$L$100,"Over","Under")</f>
        <v>Over</v>
      </c>
      <c r="L40" s="209">
        <f>+I40</f>
        <v>140</v>
      </c>
      <c r="M40" s="210">
        <f>+I41</f>
        <v>87</v>
      </c>
      <c r="N40" s="210">
        <f>+I42</f>
        <v>73</v>
      </c>
      <c r="O40" s="211">
        <f>+(2/3*M40)+(1/3*L40)</f>
        <v>104.66666666666666</v>
      </c>
      <c r="P40" s="210">
        <f>+L40-M40</f>
        <v>53</v>
      </c>
      <c r="Q40" s="296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+$R$88</f>
        <v>129</v>
      </c>
      <c r="Y40" s="36">
        <f>+August!Y40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87</v>
      </c>
      <c r="D41" s="26"/>
      <c r="E41" s="26"/>
      <c r="F41" s="26"/>
      <c r="G41" s="26"/>
      <c r="H41" s="26"/>
      <c r="I41" s="284">
        <f t="shared" si="0"/>
        <v>87</v>
      </c>
      <c r="J41" s="284"/>
      <c r="K41" s="153" t="str">
        <f>IF(I41&gt;=$M$100,"Over","Under")</f>
        <v>Over</v>
      </c>
      <c r="L41" s="146"/>
      <c r="M41" s="147"/>
      <c r="N41" s="147"/>
      <c r="O41" s="147"/>
      <c r="P41" s="147"/>
      <c r="Q41" s="297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+$S$85</f>
        <v>88</v>
      </c>
      <c r="Y41" s="37">
        <f>+August!Y41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73</v>
      </c>
      <c r="D42" s="27"/>
      <c r="E42" s="27"/>
      <c r="F42" s="27"/>
      <c r="G42" s="27"/>
      <c r="H42" s="27"/>
      <c r="I42" s="285">
        <f t="shared" si="0"/>
        <v>73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298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+$S$88</f>
        <v>66</v>
      </c>
      <c r="Y42" s="37">
        <f>+August!Y42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130</v>
      </c>
      <c r="D43" s="28"/>
      <c r="E43" s="28"/>
      <c r="F43" s="28"/>
      <c r="G43" s="28"/>
      <c r="H43" s="28"/>
      <c r="I43" s="269">
        <f t="shared" si="0"/>
        <v>130</v>
      </c>
      <c r="J43" s="269"/>
      <c r="K43" s="144" t="str">
        <f>IF(I43&gt;=$L$100,"Over","Under")</f>
        <v>Under</v>
      </c>
      <c r="L43" s="201">
        <f>+I43</f>
        <v>130</v>
      </c>
      <c r="M43" s="202">
        <f>+I44</f>
        <v>75</v>
      </c>
      <c r="N43" s="202">
        <f>+I45</f>
        <v>65</v>
      </c>
      <c r="O43" s="203">
        <f>+(2/3*M43)+(1/3*L43)</f>
        <v>93.333333333333329</v>
      </c>
      <c r="P43" s="202">
        <f>+L43-M43</f>
        <v>55</v>
      </c>
      <c r="Q43" s="296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+$T$85</f>
        <v>76</v>
      </c>
      <c r="Y43" s="38">
        <f>+August!Y43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75</v>
      </c>
      <c r="D44" s="26"/>
      <c r="E44" s="26"/>
      <c r="F44" s="26"/>
      <c r="G44" s="26"/>
      <c r="H44" s="26"/>
      <c r="I44" s="284">
        <f t="shared" si="0"/>
        <v>75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297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+Juni!W44</f>
        <v>65</v>
      </c>
      <c r="X44" s="38">
        <f>+$T$88</f>
        <v>65</v>
      </c>
      <c r="Y44" s="38">
        <f>+August!Y44</f>
        <v>60</v>
      </c>
      <c r="Z44" s="38">
        <f>+September!Z44</f>
        <v>65</v>
      </c>
      <c r="AA44" s="38">
        <f>+Oktober!AA44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65</v>
      </c>
      <c r="D45" s="27"/>
      <c r="E45" s="27"/>
      <c r="F45" s="27"/>
      <c r="G45" s="27"/>
      <c r="H45" s="27"/>
      <c r="I45" s="285">
        <f t="shared" si="0"/>
        <v>65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130</v>
      </c>
      <c r="D46" s="28"/>
      <c r="E46" s="28"/>
      <c r="F46" s="28"/>
      <c r="G46" s="28"/>
      <c r="H46" s="28"/>
      <c r="I46" s="269">
        <f t="shared" si="0"/>
        <v>130</v>
      </c>
      <c r="J46" s="269"/>
      <c r="K46" s="144" t="str">
        <f>IF(I46&gt;=$L$100,"Over","Under")</f>
        <v>Under</v>
      </c>
      <c r="L46" s="201">
        <f>+I46</f>
        <v>130</v>
      </c>
      <c r="M46" s="202">
        <f>+I47</f>
        <v>75</v>
      </c>
      <c r="N46" s="202">
        <f>+I48</f>
        <v>65</v>
      </c>
      <c r="O46" s="203">
        <f>+(2/3*M46)+(1/3*L46)</f>
        <v>93.333333333333329</v>
      </c>
      <c r="P46" s="202">
        <f>+L46-M46</f>
        <v>55</v>
      </c>
      <c r="Q46" s="296">
        <v>15</v>
      </c>
    </row>
    <row r="47" spans="1:31">
      <c r="A47" s="267"/>
      <c r="B47" s="132" t="s">
        <v>1</v>
      </c>
      <c r="C47" s="26">
        <v>75</v>
      </c>
      <c r="D47" s="26"/>
      <c r="E47" s="26"/>
      <c r="F47" s="26"/>
      <c r="G47" s="26"/>
      <c r="H47" s="26"/>
      <c r="I47" s="284">
        <f t="shared" si="0"/>
        <v>75</v>
      </c>
      <c r="J47" s="284"/>
      <c r="K47" s="153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65</v>
      </c>
      <c r="D48" s="27"/>
      <c r="E48" s="27"/>
      <c r="F48" s="27"/>
      <c r="G48" s="27"/>
      <c r="H48" s="27"/>
      <c r="I48" s="285">
        <f t="shared" si="0"/>
        <v>65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129</v>
      </c>
      <c r="D49" s="28"/>
      <c r="E49" s="28"/>
      <c r="F49" s="28"/>
      <c r="G49" s="28"/>
      <c r="H49" s="28"/>
      <c r="I49" s="269">
        <f t="shared" si="0"/>
        <v>129</v>
      </c>
      <c r="J49" s="269"/>
      <c r="K49" s="144" t="str">
        <f>IF(I49&gt;=$L$100,"Over","Under")</f>
        <v>Under</v>
      </c>
      <c r="L49" s="209">
        <f>+I49</f>
        <v>129</v>
      </c>
      <c r="M49" s="210">
        <f>+I50</f>
        <v>72</v>
      </c>
      <c r="N49" s="210">
        <f>+I51</f>
        <v>69</v>
      </c>
      <c r="O49" s="211">
        <f>+(2/3*M49)+(1/3*L49)</f>
        <v>91</v>
      </c>
      <c r="P49" s="210">
        <f>+L49-M49</f>
        <v>57</v>
      </c>
      <c r="Q49" s="296">
        <v>16</v>
      </c>
    </row>
    <row r="50" spans="1:17">
      <c r="A50" s="267"/>
      <c r="B50" s="132" t="s">
        <v>1</v>
      </c>
      <c r="C50" s="26">
        <v>72</v>
      </c>
      <c r="D50" s="26"/>
      <c r="E50" s="26"/>
      <c r="F50" s="26"/>
      <c r="G50" s="26"/>
      <c r="H50" s="26"/>
      <c r="I50" s="284">
        <f t="shared" si="0"/>
        <v>72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69</v>
      </c>
      <c r="D51" s="27"/>
      <c r="E51" s="27"/>
      <c r="F51" s="27"/>
      <c r="G51" s="27"/>
      <c r="H51" s="27"/>
      <c r="I51" s="285">
        <f t="shared" si="0"/>
        <v>69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130</v>
      </c>
      <c r="D52" s="28"/>
      <c r="E52" s="28"/>
      <c r="F52" s="28"/>
      <c r="G52" s="28"/>
      <c r="H52" s="28"/>
      <c r="I52" s="269">
        <f t="shared" si="0"/>
        <v>130</v>
      </c>
      <c r="J52" s="269"/>
      <c r="K52" s="144" t="str">
        <f>IF(I52&gt;=$L$100,"Over","Under")</f>
        <v>Under</v>
      </c>
      <c r="L52" s="209">
        <f>+I52</f>
        <v>130</v>
      </c>
      <c r="M52" s="210">
        <f>+I53</f>
        <v>75</v>
      </c>
      <c r="N52" s="210">
        <f>+I54</f>
        <v>65</v>
      </c>
      <c r="O52" s="211">
        <f>+(2/3*M52)+(1/3*L52)</f>
        <v>93.333333333333329</v>
      </c>
      <c r="P52" s="210">
        <f>+L52-M52</f>
        <v>55</v>
      </c>
      <c r="Q52" s="296">
        <v>17</v>
      </c>
    </row>
    <row r="53" spans="1:17">
      <c r="A53" s="267"/>
      <c r="B53" s="132" t="s">
        <v>1</v>
      </c>
      <c r="C53" s="26">
        <v>75</v>
      </c>
      <c r="D53" s="26"/>
      <c r="E53" s="26"/>
      <c r="F53" s="26"/>
      <c r="G53" s="26"/>
      <c r="H53" s="26"/>
      <c r="I53" s="284">
        <f t="shared" si="0"/>
        <v>75</v>
      </c>
      <c r="J53" s="284"/>
      <c r="K53" s="153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65</v>
      </c>
      <c r="D54" s="27"/>
      <c r="E54" s="27"/>
      <c r="F54" s="27"/>
      <c r="G54" s="27"/>
      <c r="H54" s="27"/>
      <c r="I54" s="285">
        <f t="shared" si="0"/>
        <v>65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130</v>
      </c>
      <c r="D55" s="28"/>
      <c r="E55" s="28"/>
      <c r="F55" s="28"/>
      <c r="G55" s="28"/>
      <c r="H55" s="28"/>
      <c r="I55" s="269">
        <f t="shared" si="0"/>
        <v>130</v>
      </c>
      <c r="J55" s="269"/>
      <c r="K55" s="144" t="str">
        <f>IF(I55&gt;=$L$100,"Over","Under")</f>
        <v>Under</v>
      </c>
      <c r="L55" s="209">
        <f>+I55</f>
        <v>130</v>
      </c>
      <c r="M55" s="210">
        <f>+I56</f>
        <v>75</v>
      </c>
      <c r="N55" s="210">
        <f>+I57</f>
        <v>65</v>
      </c>
      <c r="O55" s="211">
        <f>+(2/3*M55)+(1/3*L55)</f>
        <v>93.333333333333329</v>
      </c>
      <c r="P55" s="210">
        <f>+L55-M55</f>
        <v>55</v>
      </c>
      <c r="Q55" s="296">
        <v>18</v>
      </c>
    </row>
    <row r="56" spans="1:17">
      <c r="A56" s="267"/>
      <c r="B56" s="132" t="s">
        <v>1</v>
      </c>
      <c r="C56" s="26">
        <v>75</v>
      </c>
      <c r="D56" s="26"/>
      <c r="E56" s="26"/>
      <c r="F56" s="26"/>
      <c r="G56" s="26"/>
      <c r="H56" s="26"/>
      <c r="I56" s="284">
        <f t="shared" si="0"/>
        <v>75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65</v>
      </c>
      <c r="D57" s="27"/>
      <c r="E57" s="27"/>
      <c r="F57" s="27"/>
      <c r="G57" s="27"/>
      <c r="H57" s="27"/>
      <c r="I57" s="285">
        <f t="shared" si="0"/>
        <v>65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129</v>
      </c>
      <c r="D58" s="28"/>
      <c r="E58" s="28"/>
      <c r="F58" s="28"/>
      <c r="G58" s="28"/>
      <c r="H58" s="28"/>
      <c r="I58" s="269">
        <f t="shared" si="0"/>
        <v>129</v>
      </c>
      <c r="J58" s="269"/>
      <c r="K58" s="144" t="str">
        <f>IF(I58&gt;=$L$100,"Over","Under")</f>
        <v>Under</v>
      </c>
      <c r="L58" s="209">
        <f>+I58</f>
        <v>129</v>
      </c>
      <c r="M58" s="210">
        <f>+I59</f>
        <v>72</v>
      </c>
      <c r="N58" s="210">
        <f>+I60</f>
        <v>69</v>
      </c>
      <c r="O58" s="211">
        <f>+(2/3*M58)+(1/3*L58)</f>
        <v>91</v>
      </c>
      <c r="P58" s="210">
        <f>+L58-M58</f>
        <v>57</v>
      </c>
      <c r="Q58" s="296">
        <v>19</v>
      </c>
    </row>
    <row r="59" spans="1:17">
      <c r="A59" s="267"/>
      <c r="B59" s="132" t="s">
        <v>1</v>
      </c>
      <c r="C59" s="26">
        <v>72</v>
      </c>
      <c r="D59" s="26"/>
      <c r="E59" s="26"/>
      <c r="F59" s="26"/>
      <c r="G59" s="26"/>
      <c r="H59" s="26"/>
      <c r="I59" s="284">
        <f t="shared" si="0"/>
        <v>72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69</v>
      </c>
      <c r="D60" s="27"/>
      <c r="E60" s="27"/>
      <c r="F60" s="27"/>
      <c r="G60" s="27"/>
      <c r="H60" s="27"/>
      <c r="I60" s="285">
        <f t="shared" si="0"/>
        <v>69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130</v>
      </c>
      <c r="D61" s="28"/>
      <c r="E61" s="28"/>
      <c r="F61" s="28"/>
      <c r="G61" s="28"/>
      <c r="H61" s="28"/>
      <c r="I61" s="269">
        <f t="shared" si="0"/>
        <v>130</v>
      </c>
      <c r="J61" s="269"/>
      <c r="K61" s="144" t="str">
        <f>IF(I61&gt;=$L$100,"Over","Under")</f>
        <v>Under</v>
      </c>
      <c r="L61" s="209">
        <f>+I61</f>
        <v>130</v>
      </c>
      <c r="M61" s="210">
        <f>+I62</f>
        <v>75</v>
      </c>
      <c r="N61" s="210">
        <f>+I63</f>
        <v>65</v>
      </c>
      <c r="O61" s="211">
        <f>+(2/3*M61)+(1/3*L61)</f>
        <v>93.333333333333329</v>
      </c>
      <c r="P61" s="210">
        <f>+L61-M61</f>
        <v>55</v>
      </c>
      <c r="Q61" s="296">
        <v>20</v>
      </c>
    </row>
    <row r="62" spans="1:17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153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65</v>
      </c>
      <c r="D63" s="27"/>
      <c r="E63" s="27"/>
      <c r="F63" s="27"/>
      <c r="G63" s="27"/>
      <c r="H63" s="27"/>
      <c r="I63" s="285">
        <f t="shared" si="0"/>
        <v>65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130</v>
      </c>
      <c r="D64" s="28"/>
      <c r="E64" s="28"/>
      <c r="F64" s="28"/>
      <c r="G64" s="28"/>
      <c r="H64" s="28"/>
      <c r="I64" s="269">
        <f t="shared" si="0"/>
        <v>130</v>
      </c>
      <c r="J64" s="269"/>
      <c r="K64" s="144" t="str">
        <f>IF(I64&gt;=$L$100,"Over","Under")</f>
        <v>Under</v>
      </c>
      <c r="L64" s="209">
        <f>+I64</f>
        <v>130</v>
      </c>
      <c r="M64" s="210">
        <f>+I65</f>
        <v>75</v>
      </c>
      <c r="N64" s="210">
        <f>+I66</f>
        <v>65</v>
      </c>
      <c r="O64" s="211">
        <f>+(2/3*M64)+(1/3*L64)</f>
        <v>93.333333333333329</v>
      </c>
      <c r="P64" s="210">
        <f>+L64-M64</f>
        <v>55</v>
      </c>
      <c r="Q64" s="296">
        <v>21</v>
      </c>
    </row>
    <row r="65" spans="1:23">
      <c r="A65" s="267"/>
      <c r="B65" s="132" t="s">
        <v>1</v>
      </c>
      <c r="C65" s="26">
        <v>75</v>
      </c>
      <c r="D65" s="26"/>
      <c r="E65" s="26"/>
      <c r="F65" s="26"/>
      <c r="G65" s="26"/>
      <c r="H65" s="26"/>
      <c r="I65" s="284">
        <f t="shared" si="0"/>
        <v>75</v>
      </c>
      <c r="J65" s="284"/>
      <c r="K65" s="153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65</v>
      </c>
      <c r="D66" s="27"/>
      <c r="E66" s="27"/>
      <c r="F66" s="27"/>
      <c r="G66" s="27"/>
      <c r="H66" s="27"/>
      <c r="I66" s="285">
        <f t="shared" si="0"/>
        <v>65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131</v>
      </c>
      <c r="D67" s="28"/>
      <c r="E67" s="28"/>
      <c r="F67" s="28"/>
      <c r="G67" s="28"/>
      <c r="H67" s="28"/>
      <c r="I67" s="269">
        <f t="shared" si="0"/>
        <v>131</v>
      </c>
      <c r="J67" s="269"/>
      <c r="K67" s="144" t="str">
        <f>IF(I67&gt;=$L$100,"Over","Under")</f>
        <v>Under</v>
      </c>
      <c r="L67" s="209">
        <f>+I67</f>
        <v>131</v>
      </c>
      <c r="M67" s="210">
        <f>+I68</f>
        <v>66</v>
      </c>
      <c r="N67" s="210">
        <f>+I69</f>
        <v>68</v>
      </c>
      <c r="O67" s="211">
        <f>+(2/3*M67)+(1/3*L67)</f>
        <v>87.666666666666657</v>
      </c>
      <c r="P67" s="210">
        <f>+L67-M67</f>
        <v>65</v>
      </c>
      <c r="Q67" s="296">
        <v>22</v>
      </c>
    </row>
    <row r="68" spans="1:23">
      <c r="A68" s="267"/>
      <c r="B68" s="132" t="s">
        <v>1</v>
      </c>
      <c r="C68" s="26">
        <v>66</v>
      </c>
      <c r="D68" s="26"/>
      <c r="E68" s="26"/>
      <c r="F68" s="26"/>
      <c r="G68" s="26"/>
      <c r="H68" s="26"/>
      <c r="I68" s="284">
        <f t="shared" ref="I68:I96" si="2">INT(AVERAGE(C68:H68))</f>
        <v>66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68</v>
      </c>
      <c r="D69" s="27"/>
      <c r="E69" s="27"/>
      <c r="F69" s="27"/>
      <c r="G69" s="27"/>
      <c r="H69" s="27"/>
      <c r="I69" s="285">
        <f t="shared" si="2"/>
        <v>68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9">
        <f>+I70</f>
        <v>130</v>
      </c>
      <c r="M70" s="210">
        <f>+I71</f>
        <v>75</v>
      </c>
      <c r="N70" s="210">
        <f>+I72</f>
        <v>65</v>
      </c>
      <c r="O70" s="211">
        <f>+(2/3*M70)+(1/3*L70)</f>
        <v>93.333333333333329</v>
      </c>
      <c r="P70" s="210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130</v>
      </c>
      <c r="D73" s="28"/>
      <c r="E73" s="28"/>
      <c r="F73" s="28"/>
      <c r="G73" s="28"/>
      <c r="H73" s="28"/>
      <c r="I73" s="269">
        <f t="shared" si="2"/>
        <v>130</v>
      </c>
      <c r="J73" s="269"/>
      <c r="K73" s="144" t="str">
        <f>IF(I73&gt;=$L$100,"Over","Under")</f>
        <v>Under</v>
      </c>
      <c r="L73" s="209">
        <f>+I73</f>
        <v>130</v>
      </c>
      <c r="M73" s="210">
        <f>+I74</f>
        <v>75</v>
      </c>
      <c r="N73" s="210">
        <f>+I75</f>
        <v>65</v>
      </c>
      <c r="O73" s="211">
        <f>+(2/3*M73)+(1/3*L73)</f>
        <v>93.333333333333329</v>
      </c>
      <c r="P73" s="210">
        <f>+L73-M73</f>
        <v>55</v>
      </c>
      <c r="Q73" s="296">
        <v>24</v>
      </c>
    </row>
    <row r="74" spans="1:23">
      <c r="A74" s="267"/>
      <c r="B74" s="132" t="s">
        <v>1</v>
      </c>
      <c r="C74" s="26">
        <v>75</v>
      </c>
      <c r="D74" s="26"/>
      <c r="E74" s="26"/>
      <c r="F74" s="26"/>
      <c r="G74" s="26"/>
      <c r="H74" s="26"/>
      <c r="I74" s="284">
        <f t="shared" si="2"/>
        <v>75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65</v>
      </c>
      <c r="D75" s="27"/>
      <c r="E75" s="27"/>
      <c r="F75" s="27"/>
      <c r="G75" s="27"/>
      <c r="H75" s="27"/>
      <c r="I75" s="285">
        <f t="shared" si="2"/>
        <v>65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129</v>
      </c>
      <c r="D76" s="28"/>
      <c r="E76" s="28"/>
      <c r="F76" s="28"/>
      <c r="G76" s="28"/>
      <c r="H76" s="28"/>
      <c r="I76" s="269">
        <f t="shared" si="2"/>
        <v>129</v>
      </c>
      <c r="J76" s="269"/>
      <c r="K76" s="144" t="str">
        <f>IF(I76&gt;=$L$100,"Over","Under")</f>
        <v>Under</v>
      </c>
      <c r="L76" s="201">
        <f>+I76</f>
        <v>129</v>
      </c>
      <c r="M76" s="202">
        <f>+I77</f>
        <v>72</v>
      </c>
      <c r="N76" s="202">
        <f>+I78</f>
        <v>69</v>
      </c>
      <c r="O76" s="203">
        <f>+(2/3*M76)+(1/3*L76)</f>
        <v>91</v>
      </c>
      <c r="P76" s="202">
        <f>+L76-M76</f>
        <v>57</v>
      </c>
      <c r="Q76" s="296">
        <v>25</v>
      </c>
    </row>
    <row r="77" spans="1:23">
      <c r="A77" s="267"/>
      <c r="B77" s="132" t="s">
        <v>1</v>
      </c>
      <c r="C77" s="26">
        <v>72</v>
      </c>
      <c r="D77" s="26"/>
      <c r="E77" s="26"/>
      <c r="F77" s="26"/>
      <c r="G77" s="26"/>
      <c r="H77" s="26"/>
      <c r="I77" s="284">
        <f t="shared" si="2"/>
        <v>72</v>
      </c>
      <c r="J77" s="284"/>
      <c r="K77" s="153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69</v>
      </c>
      <c r="D78" s="27"/>
      <c r="E78" s="27"/>
      <c r="F78" s="27"/>
      <c r="G78" s="27"/>
      <c r="H78" s="27"/>
      <c r="I78" s="285">
        <f t="shared" si="2"/>
        <v>69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130</v>
      </c>
      <c r="D79" s="28"/>
      <c r="E79" s="28"/>
      <c r="F79" s="28"/>
      <c r="G79" s="28"/>
      <c r="H79" s="28"/>
      <c r="I79" s="269">
        <f t="shared" si="2"/>
        <v>130</v>
      </c>
      <c r="J79" s="269"/>
      <c r="K79" s="144" t="str">
        <f>IF(I79&gt;=$L$100,"Over","Under")</f>
        <v>Under</v>
      </c>
      <c r="L79" s="209">
        <f>+I79</f>
        <v>130</v>
      </c>
      <c r="M79" s="210">
        <f>+I80</f>
        <v>75</v>
      </c>
      <c r="N79" s="210">
        <f>+I81</f>
        <v>65</v>
      </c>
      <c r="O79" s="211">
        <f>+(2/3*M79)+(1/3*L79)</f>
        <v>93.333333333333329</v>
      </c>
      <c r="P79" s="210">
        <f>+L79-M79</f>
        <v>55</v>
      </c>
      <c r="Q79" s="296">
        <v>26</v>
      </c>
    </row>
    <row r="80" spans="1:23">
      <c r="A80" s="267"/>
      <c r="B80" s="132" t="s">
        <v>1</v>
      </c>
      <c r="C80" s="26">
        <v>75</v>
      </c>
      <c r="D80" s="26"/>
      <c r="E80" s="26"/>
      <c r="F80" s="26"/>
      <c r="G80" s="26"/>
      <c r="H80" s="26"/>
      <c r="I80" s="284">
        <f t="shared" si="2"/>
        <v>75</v>
      </c>
      <c r="J80" s="284"/>
      <c r="K80" s="153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65</v>
      </c>
      <c r="D81" s="27"/>
      <c r="E81" s="27"/>
      <c r="F81" s="27"/>
      <c r="G81" s="27"/>
      <c r="H81" s="27"/>
      <c r="I81" s="285">
        <f t="shared" si="2"/>
        <v>65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130</v>
      </c>
      <c r="D82" s="28"/>
      <c r="E82" s="28"/>
      <c r="F82" s="28"/>
      <c r="G82" s="28"/>
      <c r="H82" s="28"/>
      <c r="I82" s="269">
        <f t="shared" si="2"/>
        <v>130</v>
      </c>
      <c r="J82" s="269"/>
      <c r="K82" s="144" t="str">
        <f>IF(I82&gt;=$L$100,"Over","Under")</f>
        <v>Under</v>
      </c>
      <c r="L82" s="209">
        <f>+I82</f>
        <v>130</v>
      </c>
      <c r="M82" s="210">
        <f>+I83</f>
        <v>75</v>
      </c>
      <c r="N82" s="210">
        <f>+I84</f>
        <v>65</v>
      </c>
      <c r="O82" s="211">
        <f>+(2/3*M82)+(1/3*L82)</f>
        <v>93.333333333333329</v>
      </c>
      <c r="P82" s="210">
        <f>+L82-M82</f>
        <v>55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33"/>
    </row>
    <row r="83" spans="1:23">
      <c r="A83" s="267"/>
      <c r="B83" s="132" t="s">
        <v>1</v>
      </c>
      <c r="C83" s="26">
        <v>75</v>
      </c>
      <c r="D83" s="26"/>
      <c r="E83" s="26"/>
      <c r="F83" s="26"/>
      <c r="G83" s="26"/>
      <c r="H83" s="26"/>
      <c r="I83" s="284">
        <f t="shared" si="2"/>
        <v>75</v>
      </c>
      <c r="J83" s="284"/>
      <c r="K83" s="153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65</v>
      </c>
      <c r="D84" s="27"/>
      <c r="E84" s="27"/>
      <c r="F84" s="27"/>
      <c r="G84" s="27"/>
      <c r="H84" s="27"/>
      <c r="I84" s="285">
        <f t="shared" si="2"/>
        <v>65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131</v>
      </c>
      <c r="D85" s="28"/>
      <c r="E85" s="28"/>
      <c r="F85" s="28"/>
      <c r="G85" s="28"/>
      <c r="H85" s="28"/>
      <c r="I85" s="269">
        <f t="shared" si="2"/>
        <v>131</v>
      </c>
      <c r="J85" s="269"/>
      <c r="K85" s="144" t="str">
        <f>IF(I85&gt;=$L$100,"Over","Under")</f>
        <v>Under</v>
      </c>
      <c r="L85" s="209">
        <f>+I85</f>
        <v>131</v>
      </c>
      <c r="M85" s="210">
        <f>+I86</f>
        <v>73</v>
      </c>
      <c r="N85" s="210">
        <f>+I87</f>
        <v>74</v>
      </c>
      <c r="O85" s="211">
        <f>+(2/3*M85)+(1/3*L85)</f>
        <v>92.333333333333329</v>
      </c>
      <c r="P85" s="210">
        <f>+L85-M85</f>
        <v>58</v>
      </c>
      <c r="Q85" s="296">
        <v>28</v>
      </c>
      <c r="R85" s="130">
        <f>MAX(L4:L94)</f>
        <v>153</v>
      </c>
      <c r="S85" s="65">
        <f>MAX(M4:M94)</f>
        <v>88</v>
      </c>
      <c r="T85" s="65">
        <f>MAX(N4:N94)</f>
        <v>76</v>
      </c>
      <c r="U85" s="65">
        <f>MAX(O4:O94)</f>
        <v>109.66666666666666</v>
      </c>
      <c r="V85" s="65">
        <f>MAX(P4:P94)</f>
        <v>74</v>
      </c>
      <c r="W85" s="91"/>
    </row>
    <row r="86" spans="1:23">
      <c r="A86" s="267"/>
      <c r="B86" s="132" t="s">
        <v>1</v>
      </c>
      <c r="C86" s="26">
        <v>73</v>
      </c>
      <c r="D86" s="26"/>
      <c r="E86" s="26"/>
      <c r="F86" s="26"/>
      <c r="G86" s="26"/>
      <c r="H86" s="26"/>
      <c r="I86" s="284">
        <f t="shared" si="2"/>
        <v>73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74</v>
      </c>
      <c r="D87" s="27"/>
      <c r="E87" s="27"/>
      <c r="F87" s="27"/>
      <c r="G87" s="27"/>
      <c r="H87" s="27"/>
      <c r="I87" s="285">
        <f t="shared" si="2"/>
        <v>74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44" t="str">
        <f>IF(I88&gt;=$L$100,"Over","Under")</f>
        <v>Under</v>
      </c>
      <c r="L88" s="209">
        <f>+I88</f>
        <v>130</v>
      </c>
      <c r="M88" s="210">
        <f>+I89</f>
        <v>75</v>
      </c>
      <c r="N88" s="210">
        <f>+I90</f>
        <v>65</v>
      </c>
      <c r="O88" s="211">
        <f>+(2/3*M88)+(1/3*L88)</f>
        <v>93.333333333333329</v>
      </c>
      <c r="P88" s="210">
        <f>+L88-M88</f>
        <v>55</v>
      </c>
      <c r="Q88" s="296">
        <v>29</v>
      </c>
      <c r="R88" s="130">
        <f>MIN(L4:L94)</f>
        <v>129</v>
      </c>
      <c r="S88" s="65">
        <f>MIN(M4:M94)</f>
        <v>66</v>
      </c>
      <c r="T88" s="65">
        <f>MIN(N4:N94)</f>
        <v>65</v>
      </c>
      <c r="U88" s="65">
        <f>MIN(O4:O94)</f>
        <v>87.666666666666657</v>
      </c>
      <c r="V88" s="65">
        <f>MIN(P4:P94)</f>
        <v>53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153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  <c r="W89" s="33"/>
    </row>
    <row r="90" spans="1:23" ht="13.5" thickBot="1">
      <c r="A90" s="268"/>
      <c r="B90" s="138" t="s">
        <v>2</v>
      </c>
      <c r="C90" s="27">
        <v>65</v>
      </c>
      <c r="D90" s="27"/>
      <c r="E90" s="27"/>
      <c r="F90" s="27"/>
      <c r="G90" s="27"/>
      <c r="H90" s="27"/>
      <c r="I90" s="285">
        <f t="shared" si="2"/>
        <v>65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131</v>
      </c>
      <c r="D91" s="28"/>
      <c r="E91" s="28"/>
      <c r="F91" s="28"/>
      <c r="G91" s="28"/>
      <c r="H91" s="28"/>
      <c r="I91" s="269">
        <f t="shared" si="2"/>
        <v>131</v>
      </c>
      <c r="J91" s="269"/>
      <c r="K91" s="144" t="str">
        <f>IF(I91&gt;=$L$100,"Over","Under")</f>
        <v>Under</v>
      </c>
      <c r="L91" s="209">
        <f>+I91</f>
        <v>131</v>
      </c>
      <c r="M91" s="210">
        <f>+I92</f>
        <v>76</v>
      </c>
      <c r="N91" s="210">
        <f>+I93</f>
        <v>69</v>
      </c>
      <c r="O91" s="211">
        <f>+(2/3*M91)+(1/3*L91)</f>
        <v>94.333333333333329</v>
      </c>
      <c r="P91" s="210">
        <f>+L91-M91</f>
        <v>55</v>
      </c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76</v>
      </c>
      <c r="D92" s="26"/>
      <c r="E92" s="26"/>
      <c r="F92" s="26"/>
      <c r="G92" s="26"/>
      <c r="H92" s="26"/>
      <c r="I92" s="284">
        <f t="shared" si="2"/>
        <v>76</v>
      </c>
      <c r="J92" s="284"/>
      <c r="K92" s="153" t="str">
        <f>IF(I92&gt;=$M$100,"Over","Under")</f>
        <v>Under</v>
      </c>
      <c r="L92" s="146"/>
      <c r="M92" s="147"/>
      <c r="N92" s="147"/>
      <c r="O92" s="147"/>
      <c r="P92" s="147"/>
      <c r="Q92" s="297"/>
      <c r="R92" s="156">
        <f>+L3</f>
        <v>132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69</v>
      </c>
      <c r="D93" s="27"/>
      <c r="E93" s="27"/>
      <c r="F93" s="27"/>
      <c r="G93" s="27"/>
      <c r="H93" s="27"/>
      <c r="I93" s="285">
        <f t="shared" si="2"/>
        <v>69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28">
        <v>143</v>
      </c>
      <c r="D94" s="28"/>
      <c r="E94" s="28"/>
      <c r="F94" s="28"/>
      <c r="G94" s="28"/>
      <c r="H94" s="28"/>
      <c r="I94" s="269">
        <f t="shared" si="2"/>
        <v>143</v>
      </c>
      <c r="J94" s="269"/>
      <c r="K94" s="144" t="str">
        <f>IF(I94&gt;=$L$100,"Over","Under")</f>
        <v>Over</v>
      </c>
      <c r="L94" s="201">
        <f>+I94</f>
        <v>143</v>
      </c>
      <c r="M94" s="202">
        <f>+I95</f>
        <v>80</v>
      </c>
      <c r="N94" s="202">
        <f>+I96</f>
        <v>73</v>
      </c>
      <c r="O94" s="203">
        <f>+(2/3*M94)+(1/3*L94)</f>
        <v>101</v>
      </c>
      <c r="P94" s="202">
        <f>+L94-M94</f>
        <v>63</v>
      </c>
      <c r="Q94" s="296">
        <v>31</v>
      </c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26">
        <v>80</v>
      </c>
      <c r="D95" s="26"/>
      <c r="E95" s="26"/>
      <c r="F95" s="26"/>
      <c r="G95" s="26"/>
      <c r="H95" s="26"/>
      <c r="I95" s="284">
        <f t="shared" si="2"/>
        <v>80</v>
      </c>
      <c r="J95" s="284"/>
      <c r="K95" s="153" t="str">
        <f>IF(I95&gt;=$M$100,"Over","Under")</f>
        <v>Under</v>
      </c>
      <c r="L95" s="146"/>
      <c r="M95" s="147"/>
      <c r="N95" s="147"/>
      <c r="O95" s="147"/>
      <c r="P95" s="147"/>
      <c r="Q95" s="297"/>
      <c r="R95" s="159">
        <f>+N3</f>
        <v>67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27">
        <v>73</v>
      </c>
      <c r="D96" s="27"/>
      <c r="E96" s="27"/>
      <c r="F96" s="27"/>
      <c r="G96" s="27"/>
      <c r="H96" s="27"/>
      <c r="I96" s="285">
        <f t="shared" si="2"/>
        <v>73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132</v>
      </c>
      <c r="M97" s="168">
        <f>INT(AVERAGE(M4:M94))</f>
        <v>75</v>
      </c>
      <c r="N97" s="168">
        <f>INT(AVERAGE(N4:N94))</f>
        <v>67</v>
      </c>
      <c r="O97" s="168">
        <f>INT(AVERAGE(O4:O94))</f>
        <v>94</v>
      </c>
      <c r="P97" s="168">
        <f>INT(AVERAGE(P4:P94))</f>
        <v>56</v>
      </c>
      <c r="Q97" s="169" t="str">
        <f>+A2</f>
        <v xml:space="preserve">Jul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132</v>
      </c>
      <c r="T98" s="72">
        <f>+M97</f>
        <v>75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67</v>
      </c>
      <c r="R99" s="21">
        <f>INT(L97)</f>
        <v>132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</row>
    <row r="100" spans="1:23" ht="15">
      <c r="A100" s="243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132 / 75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Jul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72"/>
      <c r="T106" s="172"/>
      <c r="U106" s="172"/>
      <c r="V106" s="172"/>
      <c r="W106" s="172"/>
    </row>
    <row r="107" spans="1:23">
      <c r="Q107" s="33"/>
      <c r="R107" s="45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  <row r="110" spans="1:23">
      <c r="Q110" s="33"/>
    </row>
  </sheetData>
  <mergeCells count="188">
    <mergeCell ref="A98:F98"/>
    <mergeCell ref="A102:F102"/>
    <mergeCell ref="A104:F104"/>
    <mergeCell ref="L98:P98"/>
    <mergeCell ref="R97:T97"/>
    <mergeCell ref="A13:A15"/>
    <mergeCell ref="I13:J13"/>
    <mergeCell ref="I14:J14"/>
    <mergeCell ref="I15:J15"/>
    <mergeCell ref="A34:A36"/>
    <mergeCell ref="I34:J34"/>
    <mergeCell ref="I35:J35"/>
    <mergeCell ref="I36:J36"/>
    <mergeCell ref="A37:A39"/>
    <mergeCell ref="I37:J37"/>
    <mergeCell ref="I38:J38"/>
    <mergeCell ref="I39:J39"/>
    <mergeCell ref="A28:A30"/>
    <mergeCell ref="I28:J28"/>
    <mergeCell ref="I29:J29"/>
    <mergeCell ref="I30:J30"/>
    <mergeCell ref="A31:A33"/>
    <mergeCell ref="I31:J31"/>
    <mergeCell ref="I32:J32"/>
    <mergeCell ref="A10:A12"/>
    <mergeCell ref="I10:J10"/>
    <mergeCell ref="I11:J11"/>
    <mergeCell ref="I12:J12"/>
    <mergeCell ref="A22:A24"/>
    <mergeCell ref="I22:J22"/>
    <mergeCell ref="I23:J23"/>
    <mergeCell ref="I24:J24"/>
    <mergeCell ref="A25:A27"/>
    <mergeCell ref="I25:J25"/>
    <mergeCell ref="I26:J26"/>
    <mergeCell ref="I27:J27"/>
    <mergeCell ref="A16:A18"/>
    <mergeCell ref="I16:J16"/>
    <mergeCell ref="I17:J17"/>
    <mergeCell ref="I18:J18"/>
    <mergeCell ref="A19:A21"/>
    <mergeCell ref="I19:J19"/>
    <mergeCell ref="I20:J20"/>
    <mergeCell ref="I21:J21"/>
    <mergeCell ref="L1:P1"/>
    <mergeCell ref="A4:A6"/>
    <mergeCell ref="I4:J4"/>
    <mergeCell ref="I5:J5"/>
    <mergeCell ref="I6:J6"/>
    <mergeCell ref="A7:A9"/>
    <mergeCell ref="I7:J7"/>
    <mergeCell ref="I8:J8"/>
    <mergeCell ref="I9:J9"/>
    <mergeCell ref="A1:K1"/>
    <mergeCell ref="A2:A3"/>
    <mergeCell ref="B2:B3"/>
    <mergeCell ref="C2:K2"/>
    <mergeCell ref="C3:E3"/>
    <mergeCell ref="F3:H3"/>
    <mergeCell ref="I3:K3"/>
    <mergeCell ref="I33:J33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I44:J44"/>
    <mergeCell ref="I45:J45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I77:J77"/>
    <mergeCell ref="I78:J78"/>
    <mergeCell ref="A79:A81"/>
    <mergeCell ref="I79:J79"/>
    <mergeCell ref="I80:J80"/>
    <mergeCell ref="I81:J81"/>
    <mergeCell ref="A94:A96"/>
    <mergeCell ref="I94:J94"/>
    <mergeCell ref="I95:J95"/>
    <mergeCell ref="I96:J96"/>
    <mergeCell ref="A88:A90"/>
    <mergeCell ref="I88:J88"/>
    <mergeCell ref="I89:J89"/>
    <mergeCell ref="I90:J90"/>
    <mergeCell ref="A91:A93"/>
    <mergeCell ref="I91:J91"/>
    <mergeCell ref="I92:J92"/>
    <mergeCell ref="I93:J93"/>
    <mergeCell ref="AD38:AE38"/>
    <mergeCell ref="AD39:AE39"/>
    <mergeCell ref="AD40:AE40"/>
    <mergeCell ref="AD41:AE41"/>
    <mergeCell ref="AD42:AE42"/>
    <mergeCell ref="AD43:AE43"/>
    <mergeCell ref="AD44:AE44"/>
    <mergeCell ref="V97:W97"/>
    <mergeCell ref="V98:W98"/>
    <mergeCell ref="R81:V81"/>
    <mergeCell ref="R83:V83"/>
    <mergeCell ref="R86:V86"/>
    <mergeCell ref="R90:T90"/>
    <mergeCell ref="R94:T94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10"/>
  <sheetViews>
    <sheetView workbookViewId="0">
      <selection sqref="A1:K1"/>
    </sheetView>
  </sheetViews>
  <sheetFormatPr defaultColWidth="8.85546875" defaultRowHeight="12.75"/>
  <cols>
    <col min="1" max="1" width="12" style="244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30" width="10.42578125" style="4" bestFit="1" customWidth="1"/>
    <col min="31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317" t="s">
        <v>69</v>
      </c>
      <c r="B2" s="294">
        <f>+Januar!B2</f>
        <v>2019</v>
      </c>
      <c r="C2" s="294" t="str">
        <f>+Q103</f>
        <v xml:space="preserve">Dit blodtryk er i Aug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Aug 2019</v>
      </c>
    </row>
    <row r="3" spans="1:61" ht="13.5" thickBot="1">
      <c r="A3" s="318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+Juli!L97</f>
        <v>132</v>
      </c>
      <c r="M3" s="81">
        <f>+Juli!M97</f>
        <v>75</v>
      </c>
      <c r="N3" s="81">
        <f>+Juli!N97</f>
        <v>67</v>
      </c>
      <c r="O3" s="81">
        <f>+Juli!O97</f>
        <v>94</v>
      </c>
      <c r="P3" s="81">
        <f>+Juli!P97</f>
        <v>56</v>
      </c>
      <c r="Q3" s="226" t="str">
        <f>CONCATENATE(Q98,Q99,B2)</f>
        <v>Avg Jul 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129</v>
      </c>
      <c r="D4" s="31"/>
      <c r="E4" s="31"/>
      <c r="F4" s="31"/>
      <c r="G4" s="31"/>
      <c r="H4" s="31"/>
      <c r="I4" s="306">
        <f t="shared" ref="I4:I67" si="0">INT(AVERAGE(C4:H4))</f>
        <v>129</v>
      </c>
      <c r="J4" s="306"/>
      <c r="K4" s="144" t="str">
        <f>IF(I4&gt;=$L$100,"Over","Under")</f>
        <v>Under</v>
      </c>
      <c r="L4" s="10">
        <f>+I4</f>
        <v>129</v>
      </c>
      <c r="M4" s="11">
        <f>+I5</f>
        <v>75</v>
      </c>
      <c r="N4" s="12">
        <f>+I6</f>
        <v>70</v>
      </c>
      <c r="O4" s="134">
        <f>+(2/3*M4)+(1/3*L4)</f>
        <v>93</v>
      </c>
      <c r="P4" s="135">
        <f>+L4-M4</f>
        <v>54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75</v>
      </c>
      <c r="D5" s="29"/>
      <c r="E5" s="29"/>
      <c r="F5" s="29"/>
      <c r="G5" s="29"/>
      <c r="H5" s="29"/>
      <c r="I5" s="282">
        <f t="shared" si="0"/>
        <v>75</v>
      </c>
      <c r="J5" s="282"/>
      <c r="K5" s="153" t="str">
        <f>IF(I5&gt;=$M$100,"Over","Under")</f>
        <v>Under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70</v>
      </c>
      <c r="D6" s="30"/>
      <c r="E6" s="30"/>
      <c r="F6" s="30"/>
      <c r="G6" s="30"/>
      <c r="H6" s="30"/>
      <c r="I6" s="283">
        <f t="shared" si="0"/>
        <v>70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109</v>
      </c>
      <c r="D7" s="28"/>
      <c r="E7" s="28"/>
      <c r="F7" s="28"/>
      <c r="G7" s="28"/>
      <c r="H7" s="28"/>
      <c r="I7" s="269">
        <f t="shared" si="0"/>
        <v>109</v>
      </c>
      <c r="J7" s="269"/>
      <c r="K7" s="144" t="str">
        <f>IF(I7&gt;=$L$100,"Over","Under")</f>
        <v>Under</v>
      </c>
      <c r="L7" s="209">
        <f>+I7</f>
        <v>109</v>
      </c>
      <c r="M7" s="210">
        <f>+I8</f>
        <v>65</v>
      </c>
      <c r="N7" s="210">
        <f>+I9</f>
        <v>73</v>
      </c>
      <c r="O7" s="211">
        <f>+(2/3*M7)+(1/3*L7)</f>
        <v>79.666666666666657</v>
      </c>
      <c r="P7" s="210">
        <f>+L7-M7</f>
        <v>44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65</v>
      </c>
      <c r="D8" s="26"/>
      <c r="E8" s="26"/>
      <c r="F8" s="26"/>
      <c r="G8" s="26"/>
      <c r="H8" s="26"/>
      <c r="I8" s="284">
        <f t="shared" si="0"/>
        <v>65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73</v>
      </c>
      <c r="D9" s="27"/>
      <c r="E9" s="27"/>
      <c r="F9" s="27"/>
      <c r="G9" s="27"/>
      <c r="H9" s="27"/>
      <c r="I9" s="285">
        <f t="shared" si="0"/>
        <v>73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123</v>
      </c>
      <c r="D10" s="28"/>
      <c r="E10" s="28"/>
      <c r="F10" s="28"/>
      <c r="G10" s="28"/>
      <c r="H10" s="28"/>
      <c r="I10" s="269">
        <f t="shared" si="0"/>
        <v>123</v>
      </c>
      <c r="J10" s="269"/>
      <c r="K10" s="144" t="str">
        <f>IF(I10&gt;=$L$100,"Over","Under")</f>
        <v>Under</v>
      </c>
      <c r="L10" s="209">
        <f>+I10</f>
        <v>123</v>
      </c>
      <c r="M10" s="210">
        <f>+I11</f>
        <v>73</v>
      </c>
      <c r="N10" s="210">
        <f>+I12</f>
        <v>67</v>
      </c>
      <c r="O10" s="211">
        <f>+(2/3*M10)+(1/3*L10)</f>
        <v>89.666666666666657</v>
      </c>
      <c r="P10" s="210">
        <f>+L10-M10</f>
        <v>50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73</v>
      </c>
      <c r="D11" s="26"/>
      <c r="E11" s="26"/>
      <c r="F11" s="26"/>
      <c r="G11" s="26"/>
      <c r="H11" s="26"/>
      <c r="I11" s="284">
        <f t="shared" si="0"/>
        <v>73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67</v>
      </c>
      <c r="D12" s="27"/>
      <c r="E12" s="27"/>
      <c r="F12" s="27"/>
      <c r="G12" s="27"/>
      <c r="H12" s="27"/>
      <c r="I12" s="285">
        <f t="shared" si="0"/>
        <v>67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137</v>
      </c>
      <c r="D13" s="28"/>
      <c r="E13" s="28"/>
      <c r="F13" s="28"/>
      <c r="G13" s="28"/>
      <c r="H13" s="28"/>
      <c r="I13" s="269">
        <f t="shared" si="0"/>
        <v>137</v>
      </c>
      <c r="J13" s="269"/>
      <c r="K13" s="144" t="str">
        <f>IF(I13&gt;=$L$100,"Over","Under")</f>
        <v>Under</v>
      </c>
      <c r="L13" s="209">
        <f>+I13</f>
        <v>137</v>
      </c>
      <c r="M13" s="210">
        <f>+I14</f>
        <v>76</v>
      </c>
      <c r="N13" s="210">
        <f>+I15</f>
        <v>77</v>
      </c>
      <c r="O13" s="211">
        <f>+(2/3*M13)+(1/3*L13)</f>
        <v>96.333333333333329</v>
      </c>
      <c r="P13" s="210">
        <f>+L13-M13</f>
        <v>61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76</v>
      </c>
      <c r="D14" s="26"/>
      <c r="E14" s="26"/>
      <c r="F14" s="26"/>
      <c r="G14" s="26"/>
      <c r="H14" s="26"/>
      <c r="I14" s="284">
        <f t="shared" si="0"/>
        <v>76</v>
      </c>
      <c r="J14" s="284"/>
      <c r="K14" s="153" t="str">
        <f>IF(I14&gt;=$M$100,"Over","Under")</f>
        <v>Under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77</v>
      </c>
      <c r="D15" s="27"/>
      <c r="E15" s="27"/>
      <c r="F15" s="27"/>
      <c r="G15" s="27"/>
      <c r="H15" s="27"/>
      <c r="I15" s="285">
        <f t="shared" si="0"/>
        <v>77</v>
      </c>
      <c r="J15" s="285"/>
      <c r="K15" s="145" t="str">
        <f>IF(I15&gt;=$N$100,"Over","Under")</f>
        <v>Over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134</v>
      </c>
      <c r="D16" s="28"/>
      <c r="E16" s="28"/>
      <c r="F16" s="28"/>
      <c r="G16" s="28"/>
      <c r="H16" s="28"/>
      <c r="I16" s="269">
        <f t="shared" si="0"/>
        <v>134</v>
      </c>
      <c r="J16" s="269"/>
      <c r="K16" s="144" t="str">
        <f>IF(I16&gt;=$L$100,"Over","Under")</f>
        <v>Under</v>
      </c>
      <c r="L16" s="209">
        <f>+I16</f>
        <v>134</v>
      </c>
      <c r="M16" s="210">
        <f>+I17</f>
        <v>81</v>
      </c>
      <c r="N16" s="210">
        <f>+I18</f>
        <v>72</v>
      </c>
      <c r="O16" s="211">
        <f>+(2/3*M16)+(1/3*L16)</f>
        <v>98.666666666666657</v>
      </c>
      <c r="P16" s="210">
        <f>+L16-M16</f>
        <v>53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81</v>
      </c>
      <c r="D17" s="26"/>
      <c r="E17" s="26"/>
      <c r="F17" s="26"/>
      <c r="G17" s="26"/>
      <c r="H17" s="26"/>
      <c r="I17" s="284">
        <f t="shared" si="0"/>
        <v>81</v>
      </c>
      <c r="J17" s="284"/>
      <c r="K17" s="153" t="str">
        <f>IF(I17&gt;=$M$100,"Over","Under")</f>
        <v>Over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72</v>
      </c>
      <c r="D18" s="27"/>
      <c r="E18" s="27"/>
      <c r="F18" s="27"/>
      <c r="G18" s="27"/>
      <c r="H18" s="27"/>
      <c r="I18" s="285">
        <f t="shared" si="0"/>
        <v>72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142</v>
      </c>
      <c r="D19" s="28"/>
      <c r="E19" s="28"/>
      <c r="F19" s="28"/>
      <c r="G19" s="28"/>
      <c r="H19" s="28"/>
      <c r="I19" s="269">
        <f t="shared" si="0"/>
        <v>142</v>
      </c>
      <c r="J19" s="269"/>
      <c r="K19" s="144" t="str">
        <f>IF(I19&gt;=$L$100,"Over","Under")</f>
        <v>Over</v>
      </c>
      <c r="L19" s="209">
        <f>+I19</f>
        <v>142</v>
      </c>
      <c r="M19" s="210">
        <f>+I20</f>
        <v>79</v>
      </c>
      <c r="N19" s="210">
        <f>+I21</f>
        <v>65</v>
      </c>
      <c r="O19" s="211">
        <f>+(2/3*M19)+(1/3*L19)</f>
        <v>100</v>
      </c>
      <c r="P19" s="210">
        <f>+L19-M19</f>
        <v>63</v>
      </c>
      <c r="Q19" s="296">
        <v>6</v>
      </c>
      <c r="T19" s="19"/>
    </row>
    <row r="20" spans="1:47">
      <c r="A20" s="267"/>
      <c r="B20" s="132" t="s">
        <v>1</v>
      </c>
      <c r="C20" s="26">
        <v>79</v>
      </c>
      <c r="D20" s="26"/>
      <c r="E20" s="26"/>
      <c r="F20" s="26"/>
      <c r="G20" s="26"/>
      <c r="H20" s="26"/>
      <c r="I20" s="284">
        <f t="shared" si="0"/>
        <v>79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65</v>
      </c>
      <c r="D21" s="27"/>
      <c r="E21" s="27"/>
      <c r="F21" s="27"/>
      <c r="G21" s="27"/>
      <c r="H21" s="27"/>
      <c r="I21" s="285">
        <f t="shared" si="0"/>
        <v>65</v>
      </c>
      <c r="J21" s="285"/>
      <c r="K21" s="145" t="str">
        <f>IF(I21&gt;=$N$100,"Over","Under")</f>
        <v>Under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144</v>
      </c>
      <c r="D22" s="28"/>
      <c r="E22" s="28"/>
      <c r="F22" s="28"/>
      <c r="G22" s="28"/>
      <c r="H22" s="28"/>
      <c r="I22" s="269">
        <f t="shared" si="0"/>
        <v>144</v>
      </c>
      <c r="J22" s="269"/>
      <c r="K22" s="144" t="str">
        <f>IF(I22&gt;=$L$100,"Over","Under")</f>
        <v>Over</v>
      </c>
      <c r="L22" s="209">
        <f>+I22</f>
        <v>144</v>
      </c>
      <c r="M22" s="210">
        <f>+I23</f>
        <v>73</v>
      </c>
      <c r="N22" s="210">
        <f>+I24</f>
        <v>67</v>
      </c>
      <c r="O22" s="211">
        <f>+(2/3*M22)+(1/3*L22)</f>
        <v>96.666666666666657</v>
      </c>
      <c r="P22" s="210">
        <f>+L22-M22</f>
        <v>71</v>
      </c>
      <c r="Q22" s="296">
        <v>7</v>
      </c>
    </row>
    <row r="23" spans="1:47">
      <c r="A23" s="267"/>
      <c r="B23" s="132" t="s">
        <v>1</v>
      </c>
      <c r="C23" s="26">
        <v>73</v>
      </c>
      <c r="D23" s="26"/>
      <c r="E23" s="26"/>
      <c r="F23" s="26"/>
      <c r="G23" s="26"/>
      <c r="H23" s="26"/>
      <c r="I23" s="284">
        <f t="shared" si="0"/>
        <v>73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67</v>
      </c>
      <c r="D24" s="27"/>
      <c r="E24" s="27"/>
      <c r="F24" s="27"/>
      <c r="G24" s="27"/>
      <c r="H24" s="27"/>
      <c r="I24" s="285">
        <f t="shared" si="0"/>
        <v>67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138</v>
      </c>
      <c r="D25" s="28"/>
      <c r="E25" s="28"/>
      <c r="F25" s="28"/>
      <c r="G25" s="28"/>
      <c r="H25" s="28"/>
      <c r="I25" s="269">
        <f t="shared" si="0"/>
        <v>138</v>
      </c>
      <c r="J25" s="269"/>
      <c r="K25" s="144" t="str">
        <f>IF(I25&gt;=$L$100,"Over","Under")</f>
        <v>Under</v>
      </c>
      <c r="L25" s="209">
        <f>+I25</f>
        <v>138</v>
      </c>
      <c r="M25" s="210">
        <f>+I26</f>
        <v>76</v>
      </c>
      <c r="N25" s="210">
        <f>+I27</f>
        <v>69</v>
      </c>
      <c r="O25" s="211">
        <f>+(2/3*M25)+(1/3*L25)</f>
        <v>96.666666666666657</v>
      </c>
      <c r="P25" s="210">
        <f>+L25-M25</f>
        <v>62</v>
      </c>
      <c r="Q25" s="296">
        <v>8</v>
      </c>
    </row>
    <row r="26" spans="1:47">
      <c r="A26" s="267"/>
      <c r="B26" s="132" t="s">
        <v>1</v>
      </c>
      <c r="C26" s="26">
        <v>76</v>
      </c>
      <c r="D26" s="26"/>
      <c r="E26" s="26"/>
      <c r="F26" s="26"/>
      <c r="G26" s="26"/>
      <c r="H26" s="26"/>
      <c r="I26" s="284">
        <f t="shared" si="0"/>
        <v>76</v>
      </c>
      <c r="J26" s="284"/>
      <c r="K26" s="153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69</v>
      </c>
      <c r="D27" s="27"/>
      <c r="E27" s="27"/>
      <c r="F27" s="27"/>
      <c r="G27" s="27"/>
      <c r="H27" s="27"/>
      <c r="I27" s="285">
        <f t="shared" si="0"/>
        <v>69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130</v>
      </c>
      <c r="D28" s="28"/>
      <c r="E28" s="28"/>
      <c r="F28" s="28"/>
      <c r="G28" s="28"/>
      <c r="H28" s="28"/>
      <c r="I28" s="269">
        <f t="shared" si="0"/>
        <v>130</v>
      </c>
      <c r="J28" s="269"/>
      <c r="K28" s="144" t="str">
        <f>IF(I28&gt;=$L$100,"Over","Under")</f>
        <v>Under</v>
      </c>
      <c r="L28" s="209">
        <f>+I28</f>
        <v>130</v>
      </c>
      <c r="M28" s="210">
        <f>+I29</f>
        <v>75</v>
      </c>
      <c r="N28" s="210">
        <f>+I30</f>
        <v>65</v>
      </c>
      <c r="O28" s="211">
        <f>+(2/3*M28)+(1/3*L28)</f>
        <v>93.333333333333329</v>
      </c>
      <c r="P28" s="210">
        <f>+L28-M28</f>
        <v>55</v>
      </c>
      <c r="Q28" s="296">
        <v>9</v>
      </c>
    </row>
    <row r="29" spans="1:47">
      <c r="A29" s="267"/>
      <c r="B29" s="132" t="s">
        <v>1</v>
      </c>
      <c r="C29" s="26">
        <v>75</v>
      </c>
      <c r="D29" s="26"/>
      <c r="E29" s="26"/>
      <c r="F29" s="26"/>
      <c r="G29" s="26"/>
      <c r="H29" s="26"/>
      <c r="I29" s="284">
        <f t="shared" si="0"/>
        <v>75</v>
      </c>
      <c r="J29" s="284"/>
      <c r="K29" s="153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65</v>
      </c>
      <c r="D30" s="27"/>
      <c r="E30" s="27"/>
      <c r="F30" s="27"/>
      <c r="G30" s="27"/>
      <c r="H30" s="27"/>
      <c r="I30" s="285">
        <f t="shared" si="0"/>
        <v>65</v>
      </c>
      <c r="J30" s="285"/>
      <c r="K30" s="145" t="str">
        <f>IF(I30&gt;=$N$100,"Over","Under")</f>
        <v>Under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136</v>
      </c>
      <c r="D31" s="28"/>
      <c r="E31" s="28"/>
      <c r="F31" s="28"/>
      <c r="G31" s="28"/>
      <c r="H31" s="28"/>
      <c r="I31" s="269">
        <f t="shared" si="0"/>
        <v>136</v>
      </c>
      <c r="J31" s="269"/>
      <c r="K31" s="144" t="str">
        <f>IF(I31&gt;=$L$100,"Over","Under")</f>
        <v>Under</v>
      </c>
      <c r="L31" s="201">
        <f>+I31</f>
        <v>136</v>
      </c>
      <c r="M31" s="202">
        <f>+I32</f>
        <v>72</v>
      </c>
      <c r="N31" s="202">
        <f>+I33</f>
        <v>60</v>
      </c>
      <c r="O31" s="203">
        <f>+(2/3*M31)+(1/3*L31)</f>
        <v>93.333333333333329</v>
      </c>
      <c r="P31" s="202">
        <f>+L31-M31</f>
        <v>64</v>
      </c>
      <c r="Q31" s="296">
        <v>10</v>
      </c>
    </row>
    <row r="32" spans="1:47">
      <c r="A32" s="267"/>
      <c r="B32" s="132" t="s">
        <v>1</v>
      </c>
      <c r="C32" s="26">
        <v>72</v>
      </c>
      <c r="D32" s="26"/>
      <c r="E32" s="26"/>
      <c r="F32" s="26"/>
      <c r="G32" s="26"/>
      <c r="H32" s="26"/>
      <c r="I32" s="284">
        <f t="shared" si="0"/>
        <v>72</v>
      </c>
      <c r="J32" s="284"/>
      <c r="K32" s="153" t="str">
        <f>IF(I32&gt;=$M$100,"Over","Under")</f>
        <v>Under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60</v>
      </c>
      <c r="D33" s="27"/>
      <c r="E33" s="27"/>
      <c r="F33" s="27"/>
      <c r="G33" s="27"/>
      <c r="H33" s="27"/>
      <c r="I33" s="285">
        <f t="shared" si="0"/>
        <v>60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129</v>
      </c>
      <c r="D34" s="28"/>
      <c r="E34" s="28"/>
      <c r="F34" s="28"/>
      <c r="G34" s="28"/>
      <c r="H34" s="28"/>
      <c r="I34" s="269">
        <f t="shared" si="0"/>
        <v>129</v>
      </c>
      <c r="J34" s="269"/>
      <c r="K34" s="144" t="str">
        <f>IF(I34&gt;=$L$100,"Over","Under")</f>
        <v>Under</v>
      </c>
      <c r="L34" s="209">
        <f>+I34</f>
        <v>129</v>
      </c>
      <c r="M34" s="210">
        <f>+I35</f>
        <v>74</v>
      </c>
      <c r="N34" s="210">
        <f>+I36</f>
        <v>72</v>
      </c>
      <c r="O34" s="211">
        <f>+(2/3*M34)+(1/3*L34)</f>
        <v>92.333333333333329</v>
      </c>
      <c r="P34" s="210">
        <f>+L34-M34</f>
        <v>55</v>
      </c>
      <c r="Q34" s="296">
        <v>11</v>
      </c>
    </row>
    <row r="35" spans="1:31">
      <c r="A35" s="267"/>
      <c r="B35" s="132" t="s">
        <v>1</v>
      </c>
      <c r="C35" s="26">
        <v>74</v>
      </c>
      <c r="D35" s="26"/>
      <c r="E35" s="26"/>
      <c r="F35" s="26"/>
      <c r="G35" s="26"/>
      <c r="H35" s="26"/>
      <c r="I35" s="284">
        <f t="shared" si="0"/>
        <v>74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72</v>
      </c>
      <c r="D36" s="27"/>
      <c r="E36" s="27"/>
      <c r="F36" s="27"/>
      <c r="G36" s="27"/>
      <c r="H36" s="27"/>
      <c r="I36" s="285">
        <f t="shared" si="0"/>
        <v>72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 ht="13.5" thickBot="1">
      <c r="A37" s="266">
        <v>12</v>
      </c>
      <c r="B37" s="137" t="s">
        <v>0</v>
      </c>
      <c r="C37" s="28">
        <v>130</v>
      </c>
      <c r="D37" s="28"/>
      <c r="E37" s="28"/>
      <c r="F37" s="28"/>
      <c r="G37" s="28"/>
      <c r="H37" s="28"/>
      <c r="I37" s="269">
        <f t="shared" si="0"/>
        <v>130</v>
      </c>
      <c r="J37" s="269"/>
      <c r="K37" s="144" t="str">
        <f>IF(I37&gt;=$L$100,"Over","Under")</f>
        <v>Under</v>
      </c>
      <c r="L37" s="209">
        <f>+I37</f>
        <v>130</v>
      </c>
      <c r="M37" s="210">
        <f>+I38</f>
        <v>75</v>
      </c>
      <c r="N37" s="210">
        <f>+I39</f>
        <v>65</v>
      </c>
      <c r="O37" s="211">
        <f>+(2/3*M37)+(1/3*L37)</f>
        <v>93.333333333333329</v>
      </c>
      <c r="P37" s="210">
        <f>+L37-M37</f>
        <v>55</v>
      </c>
      <c r="Q37" s="296">
        <v>12</v>
      </c>
    </row>
    <row r="38" spans="1:31">
      <c r="A38" s="267"/>
      <c r="B38" s="132" t="s">
        <v>1</v>
      </c>
      <c r="C38" s="26">
        <v>75</v>
      </c>
      <c r="D38" s="26"/>
      <c r="E38" s="26"/>
      <c r="F38" s="26"/>
      <c r="G38" s="26"/>
      <c r="H38" s="26"/>
      <c r="I38" s="284">
        <f t="shared" si="0"/>
        <v>75</v>
      </c>
      <c r="J38" s="284"/>
      <c r="K38" s="153" t="str">
        <f>IF(I38&gt;=$M$100,"Over","Under")</f>
        <v>Under</v>
      </c>
      <c r="L38" s="146"/>
      <c r="M38" s="147"/>
      <c r="N38" s="147"/>
      <c r="O38" s="147"/>
      <c r="P38" s="147"/>
      <c r="Q38" s="297"/>
      <c r="R38" s="52" t="str">
        <f>+R1</f>
        <v>Januar</v>
      </c>
      <c r="S38" s="58" t="str">
        <f>+S1</f>
        <v>Februar</v>
      </c>
      <c r="T38" s="58" t="str">
        <f t="shared" ref="T38:AC38" si="1">+T1</f>
        <v>Marts</v>
      </c>
      <c r="U38" s="58" t="str">
        <f t="shared" si="1"/>
        <v>April</v>
      </c>
      <c r="V38" s="58" t="str">
        <f t="shared" si="1"/>
        <v>Maj</v>
      </c>
      <c r="W38" s="58" t="str">
        <f t="shared" si="1"/>
        <v>Juni</v>
      </c>
      <c r="X38" s="58" t="str">
        <f t="shared" si="1"/>
        <v>Juli</v>
      </c>
      <c r="Y38" s="58" t="str">
        <f t="shared" si="1"/>
        <v>August</v>
      </c>
      <c r="Z38" s="58" t="str">
        <f t="shared" si="1"/>
        <v>September</v>
      </c>
      <c r="AA38" s="58" t="str">
        <f t="shared" si="1"/>
        <v>Oktober</v>
      </c>
      <c r="AB38" s="58" t="str">
        <f t="shared" si="1"/>
        <v>November</v>
      </c>
      <c r="AC38" s="59" t="str">
        <f t="shared" si="1"/>
        <v>December</v>
      </c>
      <c r="AD38" s="250" t="str">
        <f>+Q1</f>
        <v>Måned</v>
      </c>
      <c r="AE38" s="251"/>
    </row>
    <row r="39" spans="1:31" ht="13.5" thickBot="1">
      <c r="A39" s="268"/>
      <c r="B39" s="138" t="s">
        <v>2</v>
      </c>
      <c r="C39" s="27">
        <v>65</v>
      </c>
      <c r="D39" s="27"/>
      <c r="E39" s="27"/>
      <c r="F39" s="27"/>
      <c r="G39" s="27"/>
      <c r="H39" s="27"/>
      <c r="I39" s="285">
        <f t="shared" si="0"/>
        <v>65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298"/>
      <c r="R39" s="164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+$R$85</f>
        <v>152</v>
      </c>
      <c r="Z39" s="36">
        <f>+September!Z39</f>
        <v>159</v>
      </c>
      <c r="AA39" s="36">
        <f>+Oktober!AA39</f>
        <v>162</v>
      </c>
      <c r="AB39" s="36">
        <f>+November!AB39</f>
        <v>152</v>
      </c>
      <c r="AC39" s="41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137</v>
      </c>
      <c r="D40" s="28"/>
      <c r="E40" s="28"/>
      <c r="F40" s="28"/>
      <c r="G40" s="28"/>
      <c r="H40" s="28"/>
      <c r="I40" s="269">
        <f t="shared" si="0"/>
        <v>137</v>
      </c>
      <c r="J40" s="269"/>
      <c r="K40" s="144" t="str">
        <f>IF(I40&gt;=$L$100,"Over","Under")</f>
        <v>Under</v>
      </c>
      <c r="L40" s="209">
        <f>+I40</f>
        <v>137</v>
      </c>
      <c r="M40" s="210">
        <f>+I41</f>
        <v>76</v>
      </c>
      <c r="N40" s="210">
        <f>+I42</f>
        <v>77</v>
      </c>
      <c r="O40" s="211">
        <f>+(2/3*M40)+(1/3*L40)</f>
        <v>96.333333333333329</v>
      </c>
      <c r="P40" s="210">
        <f>+L40-M40</f>
        <v>61</v>
      </c>
      <c r="Q40" s="296">
        <v>13</v>
      </c>
      <c r="R40" s="164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+$R$88</f>
        <v>109</v>
      </c>
      <c r="Z40" s="36">
        <f>+September!Z40</f>
        <v>117</v>
      </c>
      <c r="AA40" s="36">
        <f>+Oktober!AA40</f>
        <v>116</v>
      </c>
      <c r="AB40" s="36">
        <f>+November!AB40</f>
        <v>126</v>
      </c>
      <c r="AC40" s="41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76</v>
      </c>
      <c r="D41" s="26"/>
      <c r="E41" s="26"/>
      <c r="F41" s="26"/>
      <c r="G41" s="26"/>
      <c r="H41" s="26"/>
      <c r="I41" s="284">
        <f t="shared" si="0"/>
        <v>76</v>
      </c>
      <c r="J41" s="284"/>
      <c r="K41" s="153" t="str">
        <f>IF(I41&gt;=$M$100,"Over","Under")</f>
        <v>Under</v>
      </c>
      <c r="L41" s="146"/>
      <c r="M41" s="147"/>
      <c r="N41" s="147"/>
      <c r="O41" s="147"/>
      <c r="P41" s="147"/>
      <c r="Q41" s="297"/>
      <c r="R41" s="165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+$S$85</f>
        <v>92</v>
      </c>
      <c r="Z41" s="37">
        <f>+September!Z41</f>
        <v>101</v>
      </c>
      <c r="AA41" s="37">
        <f>+Oktober!AA41</f>
        <v>93</v>
      </c>
      <c r="AB41" s="37">
        <f>+November!AB41</f>
        <v>82</v>
      </c>
      <c r="AC41" s="44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77</v>
      </c>
      <c r="D42" s="27"/>
      <c r="E42" s="27"/>
      <c r="F42" s="27"/>
      <c r="G42" s="27"/>
      <c r="H42" s="27"/>
      <c r="I42" s="285">
        <f t="shared" si="0"/>
        <v>77</v>
      </c>
      <c r="J42" s="285"/>
      <c r="K42" s="145" t="str">
        <f>IF(I42&gt;=$N$100,"Over","Under")</f>
        <v>Over</v>
      </c>
      <c r="L42" s="148"/>
      <c r="M42" s="149"/>
      <c r="N42" s="149"/>
      <c r="O42" s="149"/>
      <c r="P42" s="149"/>
      <c r="Q42" s="298"/>
      <c r="R42" s="165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+$S$88</f>
        <v>65</v>
      </c>
      <c r="Z42" s="37">
        <f>+September!Z42</f>
        <v>67</v>
      </c>
      <c r="AA42" s="37">
        <f>+Oktober!AA42</f>
        <v>62</v>
      </c>
      <c r="AB42" s="37">
        <f>+November!AB42</f>
        <v>72</v>
      </c>
      <c r="AC42" s="44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130</v>
      </c>
      <c r="D43" s="28"/>
      <c r="E43" s="28"/>
      <c r="F43" s="28"/>
      <c r="G43" s="28"/>
      <c r="H43" s="28"/>
      <c r="I43" s="269">
        <f t="shared" si="0"/>
        <v>130</v>
      </c>
      <c r="J43" s="269"/>
      <c r="K43" s="144" t="str">
        <f>IF(I43&gt;=$L$100,"Over","Under")</f>
        <v>Under</v>
      </c>
      <c r="L43" s="209">
        <f>+I43</f>
        <v>130</v>
      </c>
      <c r="M43" s="210">
        <f>+I44</f>
        <v>75</v>
      </c>
      <c r="N43" s="210">
        <f>+I45</f>
        <v>65</v>
      </c>
      <c r="O43" s="211">
        <f>+(2/3*M43)+(1/3*L43)</f>
        <v>93.333333333333329</v>
      </c>
      <c r="P43" s="210">
        <f>+L43-M43</f>
        <v>55</v>
      </c>
      <c r="Q43" s="296">
        <v>14</v>
      </c>
      <c r="R43" s="166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+$T$85</f>
        <v>82</v>
      </c>
      <c r="Z43" s="38">
        <f>+September!Z43</f>
        <v>80</v>
      </c>
      <c r="AA43" s="38">
        <f>+Oktober!AA43</f>
        <v>87</v>
      </c>
      <c r="AB43" s="38">
        <f>+November!AB43</f>
        <v>73</v>
      </c>
      <c r="AC43" s="42">
        <f>+December!AC43</f>
        <v>82</v>
      </c>
      <c r="AD43" s="260" t="str">
        <f>+Januar!$AD$43</f>
        <v>Puls Max</v>
      </c>
      <c r="AE43" s="261"/>
    </row>
    <row r="44" spans="1:31" ht="13.5" thickBot="1">
      <c r="A44" s="267"/>
      <c r="B44" s="132" t="s">
        <v>1</v>
      </c>
      <c r="C44" s="26">
        <v>75</v>
      </c>
      <c r="D44" s="26"/>
      <c r="E44" s="26"/>
      <c r="F44" s="26"/>
      <c r="G44" s="26"/>
      <c r="H44" s="26"/>
      <c r="I44" s="284">
        <f t="shared" si="0"/>
        <v>75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297"/>
      <c r="R44" s="167">
        <f>+Januar!R44</f>
        <v>65</v>
      </c>
      <c r="S44" s="39">
        <f>+Februar!S44</f>
        <v>67</v>
      </c>
      <c r="T44" s="39">
        <f>+Marts!T44</f>
        <v>65</v>
      </c>
      <c r="U44" s="39">
        <f>+April!U44</f>
        <v>67</v>
      </c>
      <c r="V44" s="39">
        <f>+Maj!V44</f>
        <v>65</v>
      </c>
      <c r="W44" s="39">
        <f>+Juni!W44</f>
        <v>65</v>
      </c>
      <c r="X44" s="39">
        <f>+Juli!X44</f>
        <v>65</v>
      </c>
      <c r="Y44" s="39">
        <f>+$T$88</f>
        <v>60</v>
      </c>
      <c r="Z44" s="39">
        <f>+September!Z44</f>
        <v>65</v>
      </c>
      <c r="AA44" s="39">
        <f>+Oktober!AA44</f>
        <v>63</v>
      </c>
      <c r="AB44" s="39">
        <f>+November!AB44</f>
        <v>70</v>
      </c>
      <c r="AC44" s="43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65</v>
      </c>
      <c r="D45" s="27"/>
      <c r="E45" s="27"/>
      <c r="F45" s="27"/>
      <c r="G45" s="27"/>
      <c r="H45" s="27"/>
      <c r="I45" s="285">
        <f t="shared" si="0"/>
        <v>65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135</v>
      </c>
      <c r="D46" s="28"/>
      <c r="E46" s="28"/>
      <c r="F46" s="28"/>
      <c r="G46" s="28"/>
      <c r="H46" s="28"/>
      <c r="I46" s="269">
        <f t="shared" si="0"/>
        <v>135</v>
      </c>
      <c r="J46" s="269"/>
      <c r="K46" s="144" t="str">
        <f>IF(I46&gt;=$L$100,"Over","Under")</f>
        <v>Under</v>
      </c>
      <c r="L46" s="209">
        <f>+I46</f>
        <v>135</v>
      </c>
      <c r="M46" s="210">
        <f>+I47</f>
        <v>70</v>
      </c>
      <c r="N46" s="210">
        <f>+I48</f>
        <v>71</v>
      </c>
      <c r="O46" s="211">
        <f>+(2/3*M46)+(1/3*L46)</f>
        <v>91.666666666666657</v>
      </c>
      <c r="P46" s="210">
        <f>+L46-M46</f>
        <v>65</v>
      </c>
      <c r="Q46" s="296">
        <v>15</v>
      </c>
    </row>
    <row r="47" spans="1:31">
      <c r="A47" s="267"/>
      <c r="B47" s="132" t="s">
        <v>1</v>
      </c>
      <c r="C47" s="26">
        <v>70</v>
      </c>
      <c r="D47" s="26"/>
      <c r="E47" s="26"/>
      <c r="F47" s="26"/>
      <c r="G47" s="26"/>
      <c r="H47" s="26"/>
      <c r="I47" s="284">
        <f t="shared" si="0"/>
        <v>70</v>
      </c>
      <c r="J47" s="284"/>
      <c r="K47" s="153" t="str">
        <f>IF(I47&gt;=$M$100,"Over","Under")</f>
        <v>Under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71</v>
      </c>
      <c r="D48" s="27"/>
      <c r="E48" s="27"/>
      <c r="F48" s="27"/>
      <c r="G48" s="27"/>
      <c r="H48" s="27"/>
      <c r="I48" s="285">
        <f t="shared" si="0"/>
        <v>71</v>
      </c>
      <c r="J48" s="285"/>
      <c r="K48" s="145" t="str">
        <f>IF(I48&gt;=$N$100,"Over","Under")</f>
        <v>Under</v>
      </c>
      <c r="L48" s="148"/>
      <c r="M48" s="149"/>
      <c r="N48" s="149"/>
      <c r="O48" s="149"/>
      <c r="P48" s="149"/>
      <c r="Q48" s="298"/>
    </row>
    <row r="49" spans="1:18">
      <c r="A49" s="266">
        <v>16</v>
      </c>
      <c r="B49" s="137" t="s">
        <v>0</v>
      </c>
      <c r="C49" s="28">
        <v>138</v>
      </c>
      <c r="D49" s="28"/>
      <c r="E49" s="28"/>
      <c r="F49" s="28"/>
      <c r="G49" s="28"/>
      <c r="H49" s="28"/>
      <c r="I49" s="269">
        <f t="shared" si="0"/>
        <v>138</v>
      </c>
      <c r="J49" s="269"/>
      <c r="K49" s="144" t="str">
        <f>IF(I49&gt;=$L$100,"Over","Under")</f>
        <v>Under</v>
      </c>
      <c r="L49" s="209">
        <f>+I49</f>
        <v>138</v>
      </c>
      <c r="M49" s="210">
        <f>+I50</f>
        <v>74</v>
      </c>
      <c r="N49" s="210">
        <f>+I51</f>
        <v>72</v>
      </c>
      <c r="O49" s="211">
        <f>+(2/3*M49)+(1/3*L49)</f>
        <v>95.333333333333329</v>
      </c>
      <c r="P49" s="210">
        <f>+L49-M49</f>
        <v>64</v>
      </c>
      <c r="Q49" s="296">
        <v>16</v>
      </c>
    </row>
    <row r="50" spans="1:18">
      <c r="A50" s="267"/>
      <c r="B50" s="132" t="s">
        <v>1</v>
      </c>
      <c r="C50" s="26">
        <v>74</v>
      </c>
      <c r="D50" s="26"/>
      <c r="E50" s="26"/>
      <c r="F50" s="26"/>
      <c r="G50" s="26"/>
      <c r="H50" s="26"/>
      <c r="I50" s="284">
        <f t="shared" si="0"/>
        <v>74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8" ht="13.5" thickBot="1">
      <c r="A51" s="268"/>
      <c r="B51" s="138" t="s">
        <v>2</v>
      </c>
      <c r="C51" s="27">
        <v>72</v>
      </c>
      <c r="D51" s="27"/>
      <c r="E51" s="27"/>
      <c r="F51" s="27"/>
      <c r="G51" s="27"/>
      <c r="H51" s="27"/>
      <c r="I51" s="285">
        <f t="shared" si="0"/>
        <v>72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8">
      <c r="A52" s="266">
        <v>17</v>
      </c>
      <c r="B52" s="137" t="s">
        <v>0</v>
      </c>
      <c r="C52" s="28">
        <v>143</v>
      </c>
      <c r="D52" s="28"/>
      <c r="E52" s="28"/>
      <c r="F52" s="28"/>
      <c r="G52" s="28"/>
      <c r="H52" s="28"/>
      <c r="I52" s="269">
        <f t="shared" si="0"/>
        <v>143</v>
      </c>
      <c r="J52" s="269"/>
      <c r="K52" s="144" t="str">
        <f>IF(I52&gt;=$L$100,"Over","Under")</f>
        <v>Over</v>
      </c>
      <c r="L52" s="209">
        <f>+I52</f>
        <v>143</v>
      </c>
      <c r="M52" s="210">
        <f>+I53</f>
        <v>81</v>
      </c>
      <c r="N52" s="210">
        <f>+I54</f>
        <v>73</v>
      </c>
      <c r="O52" s="211">
        <f>+(2/3*M52)+(1/3*L52)</f>
        <v>101.66666666666666</v>
      </c>
      <c r="P52" s="210">
        <f>+L52-M52</f>
        <v>62</v>
      </c>
      <c r="Q52" s="296">
        <v>17</v>
      </c>
    </row>
    <row r="53" spans="1:18">
      <c r="A53" s="267"/>
      <c r="B53" s="132" t="s">
        <v>1</v>
      </c>
      <c r="C53" s="26">
        <v>81</v>
      </c>
      <c r="D53" s="26"/>
      <c r="E53" s="26"/>
      <c r="F53" s="26"/>
      <c r="G53" s="26"/>
      <c r="H53" s="26"/>
      <c r="I53" s="284">
        <f t="shared" si="0"/>
        <v>81</v>
      </c>
      <c r="J53" s="284"/>
      <c r="K53" s="153" t="str">
        <f>IF(I53&gt;=$M$100,"Over","Under")</f>
        <v>Over</v>
      </c>
      <c r="L53" s="146"/>
      <c r="M53" s="147"/>
      <c r="N53" s="147"/>
      <c r="O53" s="147"/>
      <c r="P53" s="147"/>
      <c r="Q53" s="297"/>
      <c r="R53" s="33"/>
    </row>
    <row r="54" spans="1:18" ht="13.5" thickBot="1">
      <c r="A54" s="268"/>
      <c r="B54" s="138" t="s">
        <v>2</v>
      </c>
      <c r="C54" s="27">
        <v>73</v>
      </c>
      <c r="D54" s="27"/>
      <c r="E54" s="27"/>
      <c r="F54" s="27"/>
      <c r="G54" s="27"/>
      <c r="H54" s="27"/>
      <c r="I54" s="285">
        <f t="shared" si="0"/>
        <v>73</v>
      </c>
      <c r="J54" s="285"/>
      <c r="K54" s="145" t="str">
        <f>IF(I54&gt;=$N$100,"Over","Under")</f>
        <v>Under</v>
      </c>
      <c r="L54" s="148"/>
      <c r="M54" s="149"/>
      <c r="N54" s="149"/>
      <c r="O54" s="149"/>
      <c r="P54" s="149"/>
      <c r="Q54" s="298"/>
      <c r="R54" s="33"/>
    </row>
    <row r="55" spans="1:18">
      <c r="A55" s="266">
        <v>18</v>
      </c>
      <c r="B55" s="137" t="s">
        <v>0</v>
      </c>
      <c r="C55" s="28">
        <v>136</v>
      </c>
      <c r="D55" s="28"/>
      <c r="E55" s="28"/>
      <c r="F55" s="28"/>
      <c r="G55" s="28"/>
      <c r="H55" s="28"/>
      <c r="I55" s="269">
        <f t="shared" si="0"/>
        <v>136</v>
      </c>
      <c r="J55" s="269"/>
      <c r="K55" s="144" t="str">
        <f>IF(I55&gt;=$L$100,"Over","Under")</f>
        <v>Under</v>
      </c>
      <c r="L55" s="209">
        <f>+I55</f>
        <v>136</v>
      </c>
      <c r="M55" s="210">
        <f>+I56</f>
        <v>75</v>
      </c>
      <c r="N55" s="210">
        <f>+I57</f>
        <v>67</v>
      </c>
      <c r="O55" s="211">
        <f>+(2/3*M55)+(1/3*L55)</f>
        <v>95.333333333333329</v>
      </c>
      <c r="P55" s="210">
        <f>+L55-M55</f>
        <v>61</v>
      </c>
      <c r="Q55" s="296">
        <v>18</v>
      </c>
      <c r="R55" s="33"/>
    </row>
    <row r="56" spans="1:18">
      <c r="A56" s="267"/>
      <c r="B56" s="132" t="s">
        <v>1</v>
      </c>
      <c r="C56" s="26">
        <v>75</v>
      </c>
      <c r="D56" s="26"/>
      <c r="E56" s="26"/>
      <c r="F56" s="26"/>
      <c r="G56" s="26"/>
      <c r="H56" s="26"/>
      <c r="I56" s="284">
        <f t="shared" si="0"/>
        <v>75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  <c r="R56" s="33"/>
    </row>
    <row r="57" spans="1:18" ht="13.5" thickBot="1">
      <c r="A57" s="268"/>
      <c r="B57" s="138" t="s">
        <v>2</v>
      </c>
      <c r="C57" s="27">
        <v>67</v>
      </c>
      <c r="D57" s="27"/>
      <c r="E57" s="27"/>
      <c r="F57" s="27"/>
      <c r="G57" s="27"/>
      <c r="H57" s="27"/>
      <c r="I57" s="285">
        <f t="shared" si="0"/>
        <v>67</v>
      </c>
      <c r="J57" s="285"/>
      <c r="K57" s="145" t="str">
        <f>IF(I57&gt;=$N$100,"Over","Under")</f>
        <v>Under</v>
      </c>
      <c r="L57" s="148"/>
      <c r="M57" s="149"/>
      <c r="N57" s="149"/>
      <c r="O57" s="149"/>
      <c r="P57" s="149"/>
      <c r="Q57" s="298"/>
      <c r="R57" s="33"/>
    </row>
    <row r="58" spans="1:18">
      <c r="A58" s="266">
        <v>19</v>
      </c>
      <c r="B58" s="137" t="s">
        <v>0</v>
      </c>
      <c r="C58" s="28">
        <v>152</v>
      </c>
      <c r="D58" s="28"/>
      <c r="E58" s="28"/>
      <c r="F58" s="28"/>
      <c r="G58" s="28"/>
      <c r="H58" s="28"/>
      <c r="I58" s="269">
        <f t="shared" si="0"/>
        <v>152</v>
      </c>
      <c r="J58" s="269"/>
      <c r="K58" s="144" t="str">
        <f>IF(I58&gt;=$L$100,"Over","Under")</f>
        <v>Over</v>
      </c>
      <c r="L58" s="209">
        <f>+I58</f>
        <v>152</v>
      </c>
      <c r="M58" s="210">
        <f>+I59</f>
        <v>80</v>
      </c>
      <c r="N58" s="210">
        <f>+I60</f>
        <v>61</v>
      </c>
      <c r="O58" s="211">
        <f>+(2/3*M58)+(1/3*L58)</f>
        <v>104</v>
      </c>
      <c r="P58" s="210">
        <f>+L58-M58</f>
        <v>72</v>
      </c>
      <c r="Q58" s="296">
        <v>19</v>
      </c>
      <c r="R58" s="33"/>
    </row>
    <row r="59" spans="1:18">
      <c r="A59" s="267"/>
      <c r="B59" s="132" t="s">
        <v>1</v>
      </c>
      <c r="C59" s="26">
        <v>80</v>
      </c>
      <c r="D59" s="26"/>
      <c r="E59" s="26"/>
      <c r="F59" s="26"/>
      <c r="G59" s="26"/>
      <c r="H59" s="26"/>
      <c r="I59" s="284">
        <f t="shared" si="0"/>
        <v>80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  <c r="R59" s="33"/>
    </row>
    <row r="60" spans="1:18" ht="13.5" thickBot="1">
      <c r="A60" s="268"/>
      <c r="B60" s="138" t="s">
        <v>2</v>
      </c>
      <c r="C60" s="27">
        <v>61</v>
      </c>
      <c r="D60" s="27"/>
      <c r="E60" s="27"/>
      <c r="F60" s="27"/>
      <c r="G60" s="27"/>
      <c r="H60" s="27"/>
      <c r="I60" s="285">
        <f t="shared" si="0"/>
        <v>61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  <c r="R60" s="33"/>
    </row>
    <row r="61" spans="1:18">
      <c r="A61" s="266">
        <v>20</v>
      </c>
      <c r="B61" s="137" t="s">
        <v>0</v>
      </c>
      <c r="C61" s="28">
        <v>130</v>
      </c>
      <c r="D61" s="28"/>
      <c r="E61" s="28"/>
      <c r="F61" s="28"/>
      <c r="G61" s="28"/>
      <c r="H61" s="28"/>
      <c r="I61" s="269">
        <f t="shared" si="0"/>
        <v>130</v>
      </c>
      <c r="J61" s="269"/>
      <c r="K61" s="144" t="str">
        <f>IF(I61&gt;=$L$100,"Over","Under")</f>
        <v>Under</v>
      </c>
      <c r="L61" s="209">
        <f>+I61</f>
        <v>130</v>
      </c>
      <c r="M61" s="210">
        <f>+I62</f>
        <v>75</v>
      </c>
      <c r="N61" s="210">
        <f>+I63</f>
        <v>65</v>
      </c>
      <c r="O61" s="211">
        <f>+(2/3*M61)+(1/3*L61)</f>
        <v>93.333333333333329</v>
      </c>
      <c r="P61" s="210">
        <f>+L61-M61</f>
        <v>55</v>
      </c>
      <c r="Q61" s="296">
        <v>20</v>
      </c>
      <c r="R61" s="33"/>
    </row>
    <row r="62" spans="1:18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153" t="str">
        <f>IF(I62&gt;=$M$100,"Over","Under")</f>
        <v>Under</v>
      </c>
      <c r="L62" s="146"/>
      <c r="M62" s="147"/>
      <c r="N62" s="147"/>
      <c r="O62" s="147"/>
      <c r="P62" s="147"/>
      <c r="Q62" s="297"/>
      <c r="R62" s="33"/>
    </row>
    <row r="63" spans="1:18" ht="13.5" thickBot="1">
      <c r="A63" s="268"/>
      <c r="B63" s="138" t="s">
        <v>2</v>
      </c>
      <c r="C63" s="27">
        <v>65</v>
      </c>
      <c r="D63" s="27"/>
      <c r="E63" s="27"/>
      <c r="F63" s="27"/>
      <c r="G63" s="27"/>
      <c r="H63" s="27"/>
      <c r="I63" s="285">
        <f t="shared" si="0"/>
        <v>65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  <c r="R63" s="33"/>
    </row>
    <row r="64" spans="1:18">
      <c r="A64" s="266">
        <v>21</v>
      </c>
      <c r="B64" s="137" t="s">
        <v>0</v>
      </c>
      <c r="C64" s="28">
        <v>137</v>
      </c>
      <c r="D64" s="28"/>
      <c r="E64" s="28"/>
      <c r="F64" s="28"/>
      <c r="G64" s="28"/>
      <c r="H64" s="28"/>
      <c r="I64" s="269">
        <f t="shared" si="0"/>
        <v>137</v>
      </c>
      <c r="J64" s="269"/>
      <c r="K64" s="144" t="str">
        <f>IF(I64&gt;=$L$100,"Over","Under")</f>
        <v>Under</v>
      </c>
      <c r="L64" s="209">
        <f>+I64</f>
        <v>137</v>
      </c>
      <c r="M64" s="210">
        <f>+I65</f>
        <v>77</v>
      </c>
      <c r="N64" s="210">
        <f>+I66</f>
        <v>70</v>
      </c>
      <c r="O64" s="211">
        <f>+(2/3*M64)+(1/3*L64)</f>
        <v>97</v>
      </c>
      <c r="P64" s="210">
        <f>+L64-M64</f>
        <v>60</v>
      </c>
      <c r="Q64" s="296">
        <v>21</v>
      </c>
    </row>
    <row r="65" spans="1:23">
      <c r="A65" s="267"/>
      <c r="B65" s="132" t="s">
        <v>1</v>
      </c>
      <c r="C65" s="26">
        <v>77</v>
      </c>
      <c r="D65" s="26"/>
      <c r="E65" s="26"/>
      <c r="F65" s="26"/>
      <c r="G65" s="26"/>
      <c r="H65" s="26"/>
      <c r="I65" s="284">
        <f t="shared" si="0"/>
        <v>77</v>
      </c>
      <c r="J65" s="284"/>
      <c r="K65" s="153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70</v>
      </c>
      <c r="D66" s="27"/>
      <c r="E66" s="27"/>
      <c r="F66" s="27"/>
      <c r="G66" s="27"/>
      <c r="H66" s="27"/>
      <c r="I66" s="285">
        <f t="shared" si="0"/>
        <v>70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131</v>
      </c>
      <c r="D67" s="28"/>
      <c r="E67" s="28"/>
      <c r="F67" s="28"/>
      <c r="G67" s="28"/>
      <c r="H67" s="28"/>
      <c r="I67" s="269">
        <f t="shared" si="0"/>
        <v>131</v>
      </c>
      <c r="J67" s="269"/>
      <c r="K67" s="144" t="str">
        <f>IF(I67&gt;=$L$100,"Over","Under")</f>
        <v>Under</v>
      </c>
      <c r="L67" s="209">
        <f>+I67</f>
        <v>131</v>
      </c>
      <c r="M67" s="210">
        <f>+I68</f>
        <v>72</v>
      </c>
      <c r="N67" s="210">
        <f>+I69</f>
        <v>67</v>
      </c>
      <c r="O67" s="211">
        <f>+(2/3*M67)+(1/3*L67)</f>
        <v>91.666666666666657</v>
      </c>
      <c r="P67" s="210">
        <f>+L67-M67</f>
        <v>59</v>
      </c>
      <c r="Q67" s="296">
        <v>22</v>
      </c>
    </row>
    <row r="68" spans="1:23">
      <c r="A68" s="267"/>
      <c r="B68" s="132" t="s">
        <v>1</v>
      </c>
      <c r="C68" s="26">
        <v>72</v>
      </c>
      <c r="D68" s="26"/>
      <c r="E68" s="26"/>
      <c r="F68" s="26"/>
      <c r="G68" s="26"/>
      <c r="H68" s="26"/>
      <c r="I68" s="284">
        <f t="shared" ref="I68:I96" si="2">INT(AVERAGE(C68:H68))</f>
        <v>72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67</v>
      </c>
      <c r="D69" s="27"/>
      <c r="E69" s="27"/>
      <c r="F69" s="27"/>
      <c r="G69" s="27"/>
      <c r="H69" s="27"/>
      <c r="I69" s="285">
        <f t="shared" si="2"/>
        <v>67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9">
        <f>+I70</f>
        <v>130</v>
      </c>
      <c r="M70" s="210">
        <f>+I71</f>
        <v>75</v>
      </c>
      <c r="N70" s="210">
        <f>+I72</f>
        <v>65</v>
      </c>
      <c r="O70" s="211">
        <f>+(2/3*M70)+(1/3*L70)</f>
        <v>93.333333333333329</v>
      </c>
      <c r="P70" s="210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137</v>
      </c>
      <c r="D73" s="28"/>
      <c r="E73" s="28"/>
      <c r="F73" s="28"/>
      <c r="G73" s="28"/>
      <c r="H73" s="28"/>
      <c r="I73" s="269">
        <f t="shared" si="2"/>
        <v>137</v>
      </c>
      <c r="J73" s="269"/>
      <c r="K73" s="144" t="str">
        <f>IF(I73&gt;=$L$100,"Over","Under")</f>
        <v>Under</v>
      </c>
      <c r="L73" s="209">
        <f>+I73</f>
        <v>137</v>
      </c>
      <c r="M73" s="210">
        <f>+I74</f>
        <v>74</v>
      </c>
      <c r="N73" s="210">
        <f>+I75</f>
        <v>65</v>
      </c>
      <c r="O73" s="211">
        <f>+(2/3*M73)+(1/3*L73)</f>
        <v>95</v>
      </c>
      <c r="P73" s="210">
        <f>+L73-M73</f>
        <v>63</v>
      </c>
      <c r="Q73" s="296">
        <v>24</v>
      </c>
    </row>
    <row r="74" spans="1:23">
      <c r="A74" s="267"/>
      <c r="B74" s="132" t="s">
        <v>1</v>
      </c>
      <c r="C74" s="26">
        <v>74</v>
      </c>
      <c r="D74" s="26"/>
      <c r="E74" s="26"/>
      <c r="F74" s="26"/>
      <c r="G74" s="26"/>
      <c r="H74" s="26"/>
      <c r="I74" s="284">
        <f t="shared" si="2"/>
        <v>74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65</v>
      </c>
      <c r="D75" s="27"/>
      <c r="E75" s="27"/>
      <c r="F75" s="27"/>
      <c r="G75" s="27"/>
      <c r="H75" s="27"/>
      <c r="I75" s="285">
        <f t="shared" si="2"/>
        <v>65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129</v>
      </c>
      <c r="D76" s="28"/>
      <c r="E76" s="28"/>
      <c r="F76" s="28"/>
      <c r="G76" s="28"/>
      <c r="H76" s="28"/>
      <c r="I76" s="269">
        <f t="shared" si="2"/>
        <v>129</v>
      </c>
      <c r="J76" s="269"/>
      <c r="K76" s="144" t="str">
        <f>IF(I76&gt;=$L$100,"Over","Under")</f>
        <v>Under</v>
      </c>
      <c r="L76" s="201">
        <f>+I76</f>
        <v>129</v>
      </c>
      <c r="M76" s="202">
        <f>+I77</f>
        <v>75</v>
      </c>
      <c r="N76" s="202">
        <f>+I78</f>
        <v>73</v>
      </c>
      <c r="O76" s="203">
        <f>+(2/3*M76)+(1/3*L76)</f>
        <v>93</v>
      </c>
      <c r="P76" s="202">
        <f>+L76-M76</f>
        <v>54</v>
      </c>
      <c r="Q76" s="296">
        <v>25</v>
      </c>
    </row>
    <row r="77" spans="1:23">
      <c r="A77" s="267"/>
      <c r="B77" s="132" t="s">
        <v>1</v>
      </c>
      <c r="C77" s="26">
        <v>75</v>
      </c>
      <c r="D77" s="26"/>
      <c r="E77" s="26"/>
      <c r="F77" s="26"/>
      <c r="G77" s="26"/>
      <c r="H77" s="26"/>
      <c r="I77" s="284">
        <f t="shared" si="2"/>
        <v>75</v>
      </c>
      <c r="J77" s="284"/>
      <c r="K77" s="153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73</v>
      </c>
      <c r="D78" s="27"/>
      <c r="E78" s="27"/>
      <c r="F78" s="27"/>
      <c r="G78" s="27"/>
      <c r="H78" s="27"/>
      <c r="I78" s="285">
        <f t="shared" si="2"/>
        <v>73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147</v>
      </c>
      <c r="D79" s="28"/>
      <c r="E79" s="28"/>
      <c r="F79" s="28"/>
      <c r="G79" s="28"/>
      <c r="H79" s="28"/>
      <c r="I79" s="269">
        <f t="shared" si="2"/>
        <v>147</v>
      </c>
      <c r="J79" s="269"/>
      <c r="K79" s="144" t="str">
        <f>IF(I79&gt;=$L$100,"Over","Under")</f>
        <v>Over</v>
      </c>
      <c r="L79" s="209">
        <f>+I79</f>
        <v>147</v>
      </c>
      <c r="M79" s="210">
        <f>+I80</f>
        <v>92</v>
      </c>
      <c r="N79" s="210">
        <f>+I81</f>
        <v>82</v>
      </c>
      <c r="O79" s="211">
        <f>+(2/3*M79)+(1/3*L79)</f>
        <v>110.33333333333333</v>
      </c>
      <c r="P79" s="210">
        <f>+L79-M79</f>
        <v>55</v>
      </c>
      <c r="Q79" s="296">
        <v>26</v>
      </c>
    </row>
    <row r="80" spans="1:23">
      <c r="A80" s="267"/>
      <c r="B80" s="132" t="s">
        <v>1</v>
      </c>
      <c r="C80" s="26">
        <v>92</v>
      </c>
      <c r="D80" s="26"/>
      <c r="E80" s="26"/>
      <c r="F80" s="26"/>
      <c r="G80" s="26"/>
      <c r="H80" s="26"/>
      <c r="I80" s="284">
        <f t="shared" si="2"/>
        <v>92</v>
      </c>
      <c r="J80" s="284"/>
      <c r="K80" s="153" t="str">
        <f>IF(I80&gt;=$M$100,"Over","Under")</f>
        <v>Over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82</v>
      </c>
      <c r="D81" s="27"/>
      <c r="E81" s="27"/>
      <c r="F81" s="27"/>
      <c r="G81" s="27"/>
      <c r="H81" s="27"/>
      <c r="I81" s="285">
        <f t="shared" si="2"/>
        <v>82</v>
      </c>
      <c r="J81" s="285"/>
      <c r="K81" s="145" t="str">
        <f>IF(I81&gt;=$N$100,"Over","Under")</f>
        <v>Over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130</v>
      </c>
      <c r="D82" s="28"/>
      <c r="E82" s="28"/>
      <c r="F82" s="28"/>
      <c r="G82" s="28"/>
      <c r="H82" s="28"/>
      <c r="I82" s="269">
        <f t="shared" si="2"/>
        <v>130</v>
      </c>
      <c r="J82" s="269"/>
      <c r="K82" s="144" t="str">
        <f>IF(I82&gt;=$L$100,"Over","Under")</f>
        <v>Under</v>
      </c>
      <c r="L82" s="209">
        <f>+I82</f>
        <v>130</v>
      </c>
      <c r="M82" s="210">
        <f>+I83</f>
        <v>75</v>
      </c>
      <c r="N82" s="210">
        <f>+I84</f>
        <v>65</v>
      </c>
      <c r="O82" s="211">
        <f>+(2/3*M82)+(1/3*L82)</f>
        <v>93.333333333333329</v>
      </c>
      <c r="P82" s="210">
        <f>+L82-M82</f>
        <v>55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151"/>
    </row>
    <row r="83" spans="1:23">
      <c r="A83" s="267"/>
      <c r="B83" s="132" t="s">
        <v>1</v>
      </c>
      <c r="C83" s="26">
        <v>75</v>
      </c>
      <c r="D83" s="26"/>
      <c r="E83" s="26"/>
      <c r="F83" s="26"/>
      <c r="G83" s="26"/>
      <c r="H83" s="26"/>
      <c r="I83" s="284">
        <f t="shared" si="2"/>
        <v>75</v>
      </c>
      <c r="J83" s="284"/>
      <c r="K83" s="153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65</v>
      </c>
      <c r="D84" s="27"/>
      <c r="E84" s="27"/>
      <c r="F84" s="27"/>
      <c r="G84" s="27"/>
      <c r="H84" s="27"/>
      <c r="I84" s="285">
        <f t="shared" si="2"/>
        <v>65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132</v>
      </c>
      <c r="D85" s="28"/>
      <c r="E85" s="28"/>
      <c r="F85" s="28"/>
      <c r="G85" s="28"/>
      <c r="H85" s="28"/>
      <c r="I85" s="269">
        <f t="shared" si="2"/>
        <v>132</v>
      </c>
      <c r="J85" s="269"/>
      <c r="K85" s="144" t="str">
        <f>IF(I85&gt;=$L$100,"Over","Under")</f>
        <v>Under</v>
      </c>
      <c r="L85" s="209">
        <f>+I85</f>
        <v>132</v>
      </c>
      <c r="M85" s="210">
        <f>+I86</f>
        <v>72</v>
      </c>
      <c r="N85" s="210">
        <f>+I87</f>
        <v>70</v>
      </c>
      <c r="O85" s="211">
        <f>+(2/3*M85)+(1/3*L85)</f>
        <v>92</v>
      </c>
      <c r="P85" s="210">
        <f>+L85-M85</f>
        <v>60</v>
      </c>
      <c r="Q85" s="296">
        <v>28</v>
      </c>
      <c r="R85" s="130">
        <f>MAX(L4:L94)</f>
        <v>152</v>
      </c>
      <c r="S85" s="65">
        <f>MAX(M4:M94)</f>
        <v>92</v>
      </c>
      <c r="T85" s="65">
        <f>MAX(N4:N94)</f>
        <v>82</v>
      </c>
      <c r="U85" s="65">
        <f>MAX(O4:O94)</f>
        <v>110.33333333333333</v>
      </c>
      <c r="V85" s="65">
        <f>MAX(P4:P94)</f>
        <v>72</v>
      </c>
      <c r="W85" s="91"/>
    </row>
    <row r="86" spans="1:23">
      <c r="A86" s="267"/>
      <c r="B86" s="132" t="s">
        <v>1</v>
      </c>
      <c r="C86" s="26">
        <v>72</v>
      </c>
      <c r="D86" s="26"/>
      <c r="E86" s="26"/>
      <c r="F86" s="26"/>
      <c r="G86" s="26"/>
      <c r="H86" s="26"/>
      <c r="I86" s="284">
        <f t="shared" si="2"/>
        <v>72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70</v>
      </c>
      <c r="D87" s="27"/>
      <c r="E87" s="27"/>
      <c r="F87" s="27"/>
      <c r="G87" s="27"/>
      <c r="H87" s="27"/>
      <c r="I87" s="285">
        <f t="shared" si="2"/>
        <v>70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44" t="str">
        <f>IF(I88&gt;=$L$100,"Over","Under")</f>
        <v>Under</v>
      </c>
      <c r="L88" s="209">
        <f>+I88</f>
        <v>130</v>
      </c>
      <c r="M88" s="210">
        <f>+I89</f>
        <v>75</v>
      </c>
      <c r="N88" s="210">
        <f>+I90</f>
        <v>65</v>
      </c>
      <c r="O88" s="211">
        <f>+(2/3*M88)+(1/3*L88)</f>
        <v>93.333333333333329</v>
      </c>
      <c r="P88" s="210">
        <f>+L88-M88</f>
        <v>55</v>
      </c>
      <c r="Q88" s="296">
        <v>29</v>
      </c>
      <c r="R88" s="130">
        <f>MIN(L4:L94)</f>
        <v>109</v>
      </c>
      <c r="S88" s="65">
        <f>MIN(M4:M94)</f>
        <v>65</v>
      </c>
      <c r="T88" s="65">
        <f>MIN(N4:N94)</f>
        <v>60</v>
      </c>
      <c r="U88" s="65">
        <f>MIN(O4:O94)</f>
        <v>79.666666666666657</v>
      </c>
      <c r="V88" s="65">
        <f>MIN(P4:P94)</f>
        <v>44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153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65</v>
      </c>
      <c r="D90" s="27"/>
      <c r="E90" s="27"/>
      <c r="F90" s="27"/>
      <c r="G90" s="27"/>
      <c r="H90" s="27"/>
      <c r="I90" s="285">
        <f t="shared" si="2"/>
        <v>65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130</v>
      </c>
      <c r="D91" s="28"/>
      <c r="E91" s="28"/>
      <c r="F91" s="28"/>
      <c r="G91" s="28"/>
      <c r="H91" s="28"/>
      <c r="I91" s="269">
        <f t="shared" si="2"/>
        <v>130</v>
      </c>
      <c r="J91" s="269"/>
      <c r="K91" s="144" t="str">
        <f>IF(I91&gt;=$L$100,"Over","Under")</f>
        <v>Under</v>
      </c>
      <c r="L91" s="209">
        <f>+I91</f>
        <v>130</v>
      </c>
      <c r="M91" s="210">
        <f>+I92</f>
        <v>75</v>
      </c>
      <c r="N91" s="210">
        <f>+I93</f>
        <v>65</v>
      </c>
      <c r="O91" s="211">
        <f>+(2/3*M91)+(1/3*L91)</f>
        <v>93.333333333333329</v>
      </c>
      <c r="P91" s="210">
        <f>+L91-M91</f>
        <v>55</v>
      </c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75</v>
      </c>
      <c r="D92" s="26"/>
      <c r="E92" s="26"/>
      <c r="F92" s="26"/>
      <c r="G92" s="26"/>
      <c r="H92" s="26"/>
      <c r="I92" s="284">
        <f t="shared" si="2"/>
        <v>75</v>
      </c>
      <c r="J92" s="284"/>
      <c r="K92" s="153" t="str">
        <f>IF(I92&gt;=$M$100,"Over","Under")</f>
        <v>Under</v>
      </c>
      <c r="L92" s="146"/>
      <c r="M92" s="147"/>
      <c r="N92" s="147"/>
      <c r="O92" s="147"/>
      <c r="P92" s="147"/>
      <c r="Q92" s="297"/>
      <c r="R92" s="156">
        <f>+L3</f>
        <v>132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65</v>
      </c>
      <c r="D93" s="27"/>
      <c r="E93" s="27"/>
      <c r="F93" s="27"/>
      <c r="G93" s="27"/>
      <c r="H93" s="27"/>
      <c r="I93" s="285">
        <f t="shared" si="2"/>
        <v>65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>
        <v>31</v>
      </c>
      <c r="B94" s="137" t="s">
        <v>0</v>
      </c>
      <c r="C94" s="28">
        <v>126</v>
      </c>
      <c r="D94" s="28"/>
      <c r="E94" s="28"/>
      <c r="F94" s="28"/>
      <c r="G94" s="28"/>
      <c r="H94" s="28"/>
      <c r="I94" s="269">
        <f t="shared" si="2"/>
        <v>126</v>
      </c>
      <c r="J94" s="269"/>
      <c r="K94" s="144" t="str">
        <f>IF(I94&gt;=$L$100,"Over","Under")</f>
        <v>Under</v>
      </c>
      <c r="L94" s="201">
        <f>+I94</f>
        <v>126</v>
      </c>
      <c r="M94" s="202">
        <f>+I95</f>
        <v>72</v>
      </c>
      <c r="N94" s="202">
        <f>+I96</f>
        <v>63</v>
      </c>
      <c r="O94" s="203">
        <f>+(2/3*M94)+(1/3*L94)</f>
        <v>90</v>
      </c>
      <c r="P94" s="202">
        <f>+L94-M94</f>
        <v>54</v>
      </c>
      <c r="Q94" s="296">
        <v>31</v>
      </c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 t="s">
        <v>1</v>
      </c>
      <c r="C95" s="26">
        <v>72</v>
      </c>
      <c r="D95" s="26"/>
      <c r="E95" s="26"/>
      <c r="F95" s="26"/>
      <c r="G95" s="26"/>
      <c r="H95" s="26"/>
      <c r="I95" s="284">
        <f t="shared" si="2"/>
        <v>72</v>
      </c>
      <c r="J95" s="284"/>
      <c r="K95" s="153" t="str">
        <f>IF(I95&gt;=$M$100,"Over","Under")</f>
        <v>Under</v>
      </c>
      <c r="L95" s="146"/>
      <c r="M95" s="147"/>
      <c r="N95" s="147"/>
      <c r="O95" s="147"/>
      <c r="P95" s="147"/>
      <c r="Q95" s="297"/>
      <c r="R95" s="159">
        <f>+N3</f>
        <v>67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 t="s">
        <v>2</v>
      </c>
      <c r="C96" s="27">
        <v>63</v>
      </c>
      <c r="D96" s="27"/>
      <c r="E96" s="27"/>
      <c r="F96" s="27"/>
      <c r="G96" s="27"/>
      <c r="H96" s="27"/>
      <c r="I96" s="285">
        <f t="shared" si="2"/>
        <v>63</v>
      </c>
      <c r="J96" s="285"/>
      <c r="K96" s="145" t="str">
        <f>IF(I96&gt;=$N$100,"Over","Under")</f>
        <v>Under</v>
      </c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133</v>
      </c>
      <c r="M97" s="168">
        <f>INT(AVERAGE(M4:M94))</f>
        <v>75</v>
      </c>
      <c r="N97" s="168">
        <f>INT(AVERAGE(N4:N94))</f>
        <v>68</v>
      </c>
      <c r="O97" s="168">
        <f>INT(AVERAGE(O4:O94))</f>
        <v>94</v>
      </c>
      <c r="P97" s="168">
        <f>INT(AVERAGE(P4:P94))</f>
        <v>58</v>
      </c>
      <c r="Q97" s="169" t="str">
        <f>+A2</f>
        <v xml:space="preserve">Aug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133</v>
      </c>
      <c r="T98" s="72">
        <f>+M97</f>
        <v>75</v>
      </c>
      <c r="U98" s="74"/>
      <c r="V98" s="254" t="str">
        <f>IF(R98&lt;S92,V91,"")</f>
        <v/>
      </c>
      <c r="W98" s="255"/>
    </row>
    <row r="99" spans="1:23">
      <c r="A99" s="24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68</v>
      </c>
      <c r="R99" s="21">
        <f>INT(L97)</f>
        <v>133</v>
      </c>
      <c r="S99" s="69" t="s">
        <v>32</v>
      </c>
      <c r="T99" s="66">
        <f>INT(M97)</f>
        <v>75</v>
      </c>
      <c r="V99" s="256" t="str">
        <f>IF(T99&gt;T93,V92,"")</f>
        <v/>
      </c>
      <c r="W99" s="257"/>
    </row>
    <row r="100" spans="1:23" ht="15">
      <c r="A100" s="243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24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254" t="str">
        <f>IF(R99&lt;T92,IF(R99&gt;S92,V94,""),"")</f>
        <v xml:space="preserve">Normal systolisk </v>
      </c>
      <c r="W101" s="255"/>
    </row>
    <row r="102" spans="1:23" ht="15">
      <c r="A102" s="301" t="s">
        <v>56</v>
      </c>
      <c r="B102" s="302"/>
      <c r="C102" s="302"/>
      <c r="D102" s="302"/>
      <c r="E102" s="302"/>
      <c r="F102" s="302"/>
      <c r="L102" s="241" t="s">
        <v>81</v>
      </c>
      <c r="Q102" s="33"/>
      <c r="R102" s="86" t="s">
        <v>34</v>
      </c>
      <c r="S102" s="54" t="str">
        <f>CONCATENATE(R99,$S$99,T99)</f>
        <v>133 / 75</v>
      </c>
      <c r="V102" s="254" t="str">
        <f>IF(T99&lt;T93,IF(T99&gt;S93,V95,""),"")</f>
        <v xml:space="preserve">Normal diastolisk </v>
      </c>
      <c r="W102" s="255"/>
    </row>
    <row r="103" spans="1:23">
      <c r="A103" s="245"/>
      <c r="Q103" s="32" t="str">
        <f>CONCATENATE(R97,A2,V97,V98,V99,V100,V101,V102,V103,V104)</f>
        <v xml:space="preserve">Dit blodtryk er i Aug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  <c r="S107" s="33"/>
      <c r="T107" s="33"/>
      <c r="U107" s="33"/>
      <c r="V107" s="33"/>
      <c r="W107" s="33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  <row r="110" spans="1:23">
      <c r="Q110" s="33"/>
    </row>
  </sheetData>
  <mergeCells count="188">
    <mergeCell ref="A98:F98"/>
    <mergeCell ref="A102:F102"/>
    <mergeCell ref="A104:F104"/>
    <mergeCell ref="L98:P98"/>
    <mergeCell ref="R97:T97"/>
    <mergeCell ref="A13:A15"/>
    <mergeCell ref="I13:J13"/>
    <mergeCell ref="I14:J14"/>
    <mergeCell ref="I15:J15"/>
    <mergeCell ref="A34:A36"/>
    <mergeCell ref="I34:J34"/>
    <mergeCell ref="I35:J35"/>
    <mergeCell ref="I36:J36"/>
    <mergeCell ref="A37:A39"/>
    <mergeCell ref="I37:J37"/>
    <mergeCell ref="I38:J38"/>
    <mergeCell ref="I39:J39"/>
    <mergeCell ref="A28:A30"/>
    <mergeCell ref="I28:J28"/>
    <mergeCell ref="I29:J29"/>
    <mergeCell ref="I30:J30"/>
    <mergeCell ref="A31:A33"/>
    <mergeCell ref="I31:J31"/>
    <mergeCell ref="I32:J32"/>
    <mergeCell ref="A10:A12"/>
    <mergeCell ref="I10:J10"/>
    <mergeCell ref="I11:J11"/>
    <mergeCell ref="I12:J12"/>
    <mergeCell ref="A22:A24"/>
    <mergeCell ref="I22:J22"/>
    <mergeCell ref="I23:J23"/>
    <mergeCell ref="I24:J24"/>
    <mergeCell ref="A25:A27"/>
    <mergeCell ref="I25:J25"/>
    <mergeCell ref="I26:J26"/>
    <mergeCell ref="I27:J27"/>
    <mergeCell ref="A16:A18"/>
    <mergeCell ref="I16:J16"/>
    <mergeCell ref="I17:J17"/>
    <mergeCell ref="I18:J18"/>
    <mergeCell ref="A19:A21"/>
    <mergeCell ref="I19:J19"/>
    <mergeCell ref="I20:J20"/>
    <mergeCell ref="I21:J21"/>
    <mergeCell ref="L1:P1"/>
    <mergeCell ref="A4:A6"/>
    <mergeCell ref="I4:J4"/>
    <mergeCell ref="I5:J5"/>
    <mergeCell ref="I6:J6"/>
    <mergeCell ref="A7:A9"/>
    <mergeCell ref="I7:J7"/>
    <mergeCell ref="I8:J8"/>
    <mergeCell ref="I9:J9"/>
    <mergeCell ref="A1:K1"/>
    <mergeCell ref="A2:A3"/>
    <mergeCell ref="B2:B3"/>
    <mergeCell ref="C2:K2"/>
    <mergeCell ref="C3:E3"/>
    <mergeCell ref="F3:H3"/>
    <mergeCell ref="I3:K3"/>
    <mergeCell ref="I33:J33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I44:J44"/>
    <mergeCell ref="I45:J45"/>
    <mergeCell ref="A58:A60"/>
    <mergeCell ref="I58:J58"/>
    <mergeCell ref="I59:J59"/>
    <mergeCell ref="I60:J60"/>
    <mergeCell ref="A61:A63"/>
    <mergeCell ref="I61:J61"/>
    <mergeCell ref="I62:J62"/>
    <mergeCell ref="I63:J63"/>
    <mergeCell ref="A52:A54"/>
    <mergeCell ref="I52:J52"/>
    <mergeCell ref="I53:J53"/>
    <mergeCell ref="I54:J54"/>
    <mergeCell ref="A55:A57"/>
    <mergeCell ref="I55:J55"/>
    <mergeCell ref="I56:J56"/>
    <mergeCell ref="I57:J57"/>
    <mergeCell ref="A70:A72"/>
    <mergeCell ref="I70:J70"/>
    <mergeCell ref="I71:J71"/>
    <mergeCell ref="I72:J72"/>
    <mergeCell ref="A73:A75"/>
    <mergeCell ref="I73:J73"/>
    <mergeCell ref="I74:J74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82:A84"/>
    <mergeCell ref="I82:J82"/>
    <mergeCell ref="I83:J83"/>
    <mergeCell ref="I84:J84"/>
    <mergeCell ref="A85:A87"/>
    <mergeCell ref="I85:J85"/>
    <mergeCell ref="I86:J86"/>
    <mergeCell ref="I87:J87"/>
    <mergeCell ref="A76:A78"/>
    <mergeCell ref="I76:J76"/>
    <mergeCell ref="I77:J77"/>
    <mergeCell ref="I78:J78"/>
    <mergeCell ref="A79:A81"/>
    <mergeCell ref="I79:J79"/>
    <mergeCell ref="I80:J80"/>
    <mergeCell ref="I81:J81"/>
    <mergeCell ref="A94:A96"/>
    <mergeCell ref="I94:J94"/>
    <mergeCell ref="I95:J95"/>
    <mergeCell ref="I96:J96"/>
    <mergeCell ref="A88:A90"/>
    <mergeCell ref="I88:J88"/>
    <mergeCell ref="I89:J89"/>
    <mergeCell ref="I90:J90"/>
    <mergeCell ref="A91:A93"/>
    <mergeCell ref="I91:J91"/>
    <mergeCell ref="I92:J92"/>
    <mergeCell ref="I93:J93"/>
    <mergeCell ref="AD38:AE38"/>
    <mergeCell ref="AD39:AE39"/>
    <mergeCell ref="AD40:AE40"/>
    <mergeCell ref="AD41:AE41"/>
    <mergeCell ref="AD42:AE42"/>
    <mergeCell ref="AD43:AE43"/>
    <mergeCell ref="AD44:AE44"/>
    <mergeCell ref="V97:W97"/>
    <mergeCell ref="V98:W98"/>
    <mergeCell ref="R81:V81"/>
    <mergeCell ref="R83:V83"/>
    <mergeCell ref="R86:V86"/>
    <mergeCell ref="R90:T90"/>
    <mergeCell ref="R94:T94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10"/>
  <sheetViews>
    <sheetView workbookViewId="0">
      <selection activeCell="F14" sqref="F14"/>
    </sheetView>
  </sheetViews>
  <sheetFormatPr defaultColWidth="8.85546875" defaultRowHeight="12.75"/>
  <cols>
    <col min="1" max="1" width="12" style="68" customWidth="1"/>
    <col min="2" max="2" width="12.28515625" style="4" customWidth="1"/>
    <col min="3" max="10" width="8.85546875" style="4"/>
    <col min="11" max="15" width="9.28515625" style="4" customWidth="1"/>
    <col min="16" max="16" width="10.85546875" style="4" bestFit="1" customWidth="1"/>
    <col min="17" max="17" width="11.7109375" style="4" customWidth="1"/>
    <col min="18" max="29" width="9.7109375" style="4" customWidth="1"/>
    <col min="30" max="16384" width="8.85546875" style="4"/>
  </cols>
  <sheetData>
    <row r="1" spans="1:61" ht="28.9" customHeight="1" thickBot="1">
      <c r="A1" s="291" t="str">
        <f>+Januar!$A$1</f>
        <v>Blodtryksmålinger på venstre overarm med MyCheck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72" t="str">
        <f>+Januar!L1</f>
        <v>Aktuelle værdier for denne måned</v>
      </c>
      <c r="M1" s="272"/>
      <c r="N1" s="272"/>
      <c r="O1" s="272"/>
      <c r="P1" s="272"/>
      <c r="Q1" s="215" t="str">
        <f>+Januar!Q1</f>
        <v>Måned</v>
      </c>
      <c r="R1" s="1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  <c r="AC1" s="3" t="s">
        <v>15</v>
      </c>
      <c r="AD1" s="194" t="str">
        <f>+Januar!$AD$1</f>
        <v>Avg 2019</v>
      </c>
      <c r="AE1" s="68" t="str">
        <f>+Januar!AE1</f>
        <v xml:space="preserve">Blodtryksmålinger på venstre overarm i niveau med hjertet </v>
      </c>
    </row>
    <row r="2" spans="1:61" ht="15.6" customHeight="1">
      <c r="A2" s="286" t="s">
        <v>70</v>
      </c>
      <c r="B2" s="294">
        <f>+Januar!B2</f>
        <v>2019</v>
      </c>
      <c r="C2" s="294" t="str">
        <f>+Q103</f>
        <v xml:space="preserve">Dit blodtryk er i Sep Normal systolisk Normal diastolisk </v>
      </c>
      <c r="D2" s="294"/>
      <c r="E2" s="294"/>
      <c r="F2" s="294"/>
      <c r="G2" s="294"/>
      <c r="H2" s="294"/>
      <c r="I2" s="294"/>
      <c r="J2" s="294"/>
      <c r="K2" s="295"/>
      <c r="L2" s="224" t="str">
        <f>+Januar!L2</f>
        <v>Systolisk</v>
      </c>
      <c r="M2" s="225" t="str">
        <f>+Januar!M2</f>
        <v>Diastolisk</v>
      </c>
      <c r="N2" s="225" t="str">
        <f>+Januar!N2</f>
        <v>Puls</v>
      </c>
      <c r="O2" s="227" t="str">
        <f>+Januar!O2</f>
        <v>Middel</v>
      </c>
      <c r="P2" s="225" t="str">
        <f>+Januar!P2</f>
        <v>Pulstrykket</v>
      </c>
      <c r="Q2" s="214" t="str">
        <f>+Januar!Q2</f>
        <v>Dato</v>
      </c>
      <c r="R2" s="5">
        <f>+Januar!L97</f>
        <v>132</v>
      </c>
      <c r="S2" s="6">
        <f>+Februar!L97</f>
        <v>130</v>
      </c>
      <c r="T2" s="6">
        <f>+Marts!L97</f>
        <v>130</v>
      </c>
      <c r="U2" s="6">
        <f>+April!L97</f>
        <v>129</v>
      </c>
      <c r="V2" s="6">
        <f>+Maj!L97</f>
        <v>132</v>
      </c>
      <c r="W2" s="6">
        <f>+Juni!L97</f>
        <v>132</v>
      </c>
      <c r="X2" s="6">
        <f>+Juli!L97</f>
        <v>132</v>
      </c>
      <c r="Y2" s="6">
        <f>+August!L97</f>
        <v>133</v>
      </c>
      <c r="Z2" s="6">
        <f>+September!L97</f>
        <v>133</v>
      </c>
      <c r="AA2" s="6">
        <f>+Oktober!L97</f>
        <v>134</v>
      </c>
      <c r="AB2" s="6">
        <f>+November!L97</f>
        <v>130</v>
      </c>
      <c r="AC2" s="23">
        <f>+December!L97</f>
        <v>137</v>
      </c>
      <c r="AD2" s="66">
        <f>+Januar!$AD$2</f>
        <v>132</v>
      </c>
      <c r="AE2" s="4" t="str">
        <f>CONCATENATE(AE1,A2,B2)</f>
        <v>Blodtryksmålinger på venstre overarm i niveau med hjertet Sep 2019</v>
      </c>
    </row>
    <row r="3" spans="1:61" ht="13.5" thickBot="1">
      <c r="A3" s="287"/>
      <c r="B3" s="292"/>
      <c r="C3" s="292" t="s">
        <v>19</v>
      </c>
      <c r="D3" s="292"/>
      <c r="E3" s="292"/>
      <c r="F3" s="292" t="s">
        <v>20</v>
      </c>
      <c r="G3" s="292"/>
      <c r="H3" s="292"/>
      <c r="I3" s="292" t="s">
        <v>3</v>
      </c>
      <c r="J3" s="292"/>
      <c r="K3" s="293"/>
      <c r="L3" s="223">
        <f>+August!L97</f>
        <v>133</v>
      </c>
      <c r="M3" s="81">
        <f>+August!M97</f>
        <v>75</v>
      </c>
      <c r="N3" s="81">
        <f>+August!N97</f>
        <v>68</v>
      </c>
      <c r="O3" s="81">
        <f>+August!O97</f>
        <v>94</v>
      </c>
      <c r="P3" s="81">
        <f>+August!P97</f>
        <v>58</v>
      </c>
      <c r="Q3" s="226" t="str">
        <f>CONCATENATE(Q98,Q99,B2)</f>
        <v>Avg Aug2019</v>
      </c>
      <c r="R3" s="60">
        <f>+Januar!M97</f>
        <v>74</v>
      </c>
      <c r="S3" s="7">
        <f>+Februar!M97</f>
        <v>73</v>
      </c>
      <c r="T3" s="7">
        <f>+Marts!M97</f>
        <v>73</v>
      </c>
      <c r="U3" s="7">
        <f>+April!M97</f>
        <v>74</v>
      </c>
      <c r="V3" s="7">
        <f>+Maj!M97</f>
        <v>75</v>
      </c>
      <c r="W3" s="7">
        <f>+Juni!M97</f>
        <v>75</v>
      </c>
      <c r="X3" s="7">
        <f>+Juli!M97</f>
        <v>75</v>
      </c>
      <c r="Y3" s="7">
        <f>+August!M97</f>
        <v>75</v>
      </c>
      <c r="Z3" s="7">
        <f>+September!M97</f>
        <v>77</v>
      </c>
      <c r="AA3" s="7">
        <f>+Oktober!M97</f>
        <v>75</v>
      </c>
      <c r="AB3" s="7">
        <f>+November!M97</f>
        <v>75</v>
      </c>
      <c r="AC3" s="61">
        <f>+December!M97</f>
        <v>78</v>
      </c>
      <c r="AD3" s="66">
        <f>+Januar!$AD$3</f>
        <v>74.916666666666671</v>
      </c>
      <c r="AE3" s="68" t="str">
        <f>+Januar!AE3</f>
        <v>Daglig gennemsnit af 3 målinger hver morgen før morgenmad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BH3" s="9"/>
      <c r="BI3" s="9"/>
    </row>
    <row r="4" spans="1:61">
      <c r="A4" s="266">
        <v>1</v>
      </c>
      <c r="B4" s="133" t="s">
        <v>0</v>
      </c>
      <c r="C4" s="31">
        <v>146</v>
      </c>
      <c r="D4" s="31"/>
      <c r="E4" s="31"/>
      <c r="F4" s="31"/>
      <c r="G4" s="31"/>
      <c r="H4" s="31"/>
      <c r="I4" s="306">
        <f t="shared" ref="I4:I67" si="0">INT(AVERAGE(C4:H4))</f>
        <v>146</v>
      </c>
      <c r="J4" s="306"/>
      <c r="K4" s="144" t="str">
        <f>IF(I4&gt;=$L$100,"Over","Under")</f>
        <v>Over</v>
      </c>
      <c r="L4" s="10">
        <f>+I4</f>
        <v>146</v>
      </c>
      <c r="M4" s="11">
        <f>+I5</f>
        <v>86</v>
      </c>
      <c r="N4" s="12">
        <f>+I6</f>
        <v>70</v>
      </c>
      <c r="O4" s="134">
        <f>+(2/3*M4)+(1/3*L4)</f>
        <v>106</v>
      </c>
      <c r="P4" s="135">
        <f>+L4-M4</f>
        <v>60</v>
      </c>
      <c r="Q4" s="296">
        <v>1</v>
      </c>
      <c r="R4" s="13">
        <f>+Januar!N97</f>
        <v>71</v>
      </c>
      <c r="S4" s="14">
        <f>+Februar!N97</f>
        <v>71</v>
      </c>
      <c r="T4" s="14">
        <f>+Marts!N97</f>
        <v>71</v>
      </c>
      <c r="U4" s="14">
        <f>+April!N97</f>
        <v>71</v>
      </c>
      <c r="V4" s="14">
        <f>+Maj!N97</f>
        <v>69</v>
      </c>
      <c r="W4" s="14">
        <f>+Juni!N97</f>
        <v>67</v>
      </c>
      <c r="X4" s="14">
        <f>+Juli!N97</f>
        <v>67</v>
      </c>
      <c r="Y4" s="14">
        <f>+August!N97</f>
        <v>68</v>
      </c>
      <c r="Z4" s="14">
        <f>+September!N97</f>
        <v>68</v>
      </c>
      <c r="AA4" s="14">
        <f>+Oktober!N97</f>
        <v>70</v>
      </c>
      <c r="AB4" s="14">
        <f>+November!N97</f>
        <v>70</v>
      </c>
      <c r="AC4" s="24">
        <f>+December!N97</f>
        <v>70</v>
      </c>
      <c r="AD4" s="66">
        <f>+Januar!$AD$4</f>
        <v>69.416666666666671</v>
      </c>
      <c r="AE4" s="68" t="str">
        <f>+Januar!AE4</f>
        <v>Blodtryk i mmHg &amp; Puls</v>
      </c>
      <c r="AF4" s="15"/>
      <c r="AG4" s="15"/>
      <c r="AH4" s="68" t="str">
        <f>+Januar!AH4</f>
        <v>Blodtryk i mmHg</v>
      </c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61" ht="13.5" thickBot="1">
      <c r="A5" s="267"/>
      <c r="B5" s="131" t="s">
        <v>1</v>
      </c>
      <c r="C5" s="29">
        <v>86</v>
      </c>
      <c r="D5" s="29"/>
      <c r="E5" s="29"/>
      <c r="F5" s="29"/>
      <c r="G5" s="29"/>
      <c r="H5" s="29"/>
      <c r="I5" s="282">
        <f t="shared" si="0"/>
        <v>86</v>
      </c>
      <c r="J5" s="282"/>
      <c r="K5" s="153" t="str">
        <f>IF(I5&gt;=$M$100,"Over","Under")</f>
        <v>Over</v>
      </c>
      <c r="L5" s="146"/>
      <c r="M5" s="147"/>
      <c r="N5" s="147"/>
      <c r="O5" s="147"/>
      <c r="P5" s="147"/>
      <c r="Q5" s="297"/>
      <c r="R5" s="17">
        <f>+Januar!O97</f>
        <v>94</v>
      </c>
      <c r="S5" s="18">
        <f>+Februar!O97</f>
        <v>92</v>
      </c>
      <c r="T5" s="18">
        <f>+Marts!O97</f>
        <v>92</v>
      </c>
      <c r="U5" s="18">
        <f>+April!O97</f>
        <v>93</v>
      </c>
      <c r="V5" s="18">
        <f>+Maj!O97</f>
        <v>94</v>
      </c>
      <c r="W5" s="18">
        <f>+Juni!O97</f>
        <v>94</v>
      </c>
      <c r="X5" s="18">
        <f>+Juli!O97</f>
        <v>94</v>
      </c>
      <c r="Y5" s="18">
        <f>+August!O97</f>
        <v>94</v>
      </c>
      <c r="Z5" s="18">
        <f>+September!O97</f>
        <v>95</v>
      </c>
      <c r="AA5" s="18">
        <f>+Oktober!O97</f>
        <v>95</v>
      </c>
      <c r="AB5" s="18">
        <f>+November!O97</f>
        <v>93</v>
      </c>
      <c r="AC5" s="25">
        <f>+December!O97</f>
        <v>97</v>
      </c>
      <c r="AD5" s="66">
        <f>+Januar!$AD$5</f>
        <v>93.916666666666671</v>
      </c>
      <c r="AE5" s="4" t="str">
        <f>CONCATENATE(Q104,B2)</f>
        <v>Systolisk Max og Min - Diastolisk Max og Min for året 2019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61" ht="13.5" thickBot="1">
      <c r="A6" s="268"/>
      <c r="B6" s="136" t="s">
        <v>2</v>
      </c>
      <c r="C6" s="30">
        <v>70</v>
      </c>
      <c r="D6" s="30"/>
      <c r="E6" s="30"/>
      <c r="F6" s="30"/>
      <c r="G6" s="30"/>
      <c r="H6" s="30"/>
      <c r="I6" s="283">
        <f t="shared" si="0"/>
        <v>70</v>
      </c>
      <c r="J6" s="283"/>
      <c r="K6" s="145" t="str">
        <f>IF(I6&gt;=$N$100,"Over","Under")</f>
        <v>Under</v>
      </c>
      <c r="L6" s="148"/>
      <c r="M6" s="149"/>
      <c r="N6" s="149"/>
      <c r="O6" s="149"/>
      <c r="P6" s="149"/>
      <c r="Q6" s="298"/>
      <c r="R6" s="57">
        <f>+Januar!P97</f>
        <v>58</v>
      </c>
      <c r="S6" s="56">
        <f>+Februar!P97</f>
        <v>56</v>
      </c>
      <c r="T6" s="56">
        <f>+Marts!P97</f>
        <v>56</v>
      </c>
      <c r="U6" s="56">
        <f>+April!P97</f>
        <v>55</v>
      </c>
      <c r="V6" s="56">
        <f>+April!P97</f>
        <v>55</v>
      </c>
      <c r="W6" s="56">
        <f>+Juni!P97</f>
        <v>57</v>
      </c>
      <c r="X6" s="56">
        <f>+Juli!P97</f>
        <v>56</v>
      </c>
      <c r="Y6" s="56">
        <f>+August!P97</f>
        <v>58</v>
      </c>
      <c r="Z6" s="56">
        <f>+September!P97</f>
        <v>56</v>
      </c>
      <c r="AA6" s="56">
        <f>+Oktober!P97</f>
        <v>58</v>
      </c>
      <c r="AB6" s="56">
        <f>+November!P97</f>
        <v>55</v>
      </c>
      <c r="AC6" s="53">
        <f>+December!P97</f>
        <v>59</v>
      </c>
      <c r="AD6" s="66">
        <f>+Januar!$AD$6</f>
        <v>56.583333333333336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1">
      <c r="A7" s="266">
        <v>2</v>
      </c>
      <c r="B7" s="137" t="s">
        <v>0</v>
      </c>
      <c r="C7" s="28">
        <v>130</v>
      </c>
      <c r="D7" s="28"/>
      <c r="E7" s="28"/>
      <c r="F7" s="28"/>
      <c r="G7" s="28"/>
      <c r="H7" s="28"/>
      <c r="I7" s="269">
        <f t="shared" si="0"/>
        <v>130</v>
      </c>
      <c r="J7" s="269"/>
      <c r="K7" s="144" t="str">
        <f>IF(I7&gt;=$L$100,"Over","Under")</f>
        <v>Under</v>
      </c>
      <c r="L7" s="201">
        <f>+I7</f>
        <v>130</v>
      </c>
      <c r="M7" s="202">
        <f>+I8</f>
        <v>75</v>
      </c>
      <c r="N7" s="202">
        <f>+I9</f>
        <v>65</v>
      </c>
      <c r="O7" s="203">
        <f>+(2/3*M7)+(1/3*L7)</f>
        <v>93.333333333333329</v>
      </c>
      <c r="P7" s="202">
        <f>+L7-M7</f>
        <v>55</v>
      </c>
      <c r="Q7" s="296">
        <v>2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61">
      <c r="A8" s="267"/>
      <c r="B8" s="132" t="s">
        <v>1</v>
      </c>
      <c r="C8" s="26">
        <v>75</v>
      </c>
      <c r="D8" s="26"/>
      <c r="E8" s="26"/>
      <c r="F8" s="26"/>
      <c r="G8" s="26"/>
      <c r="H8" s="26"/>
      <c r="I8" s="284">
        <f t="shared" si="0"/>
        <v>75</v>
      </c>
      <c r="J8" s="284"/>
      <c r="K8" s="153" t="str">
        <f>IF(I8&gt;=$M$100,"Over","Under")</f>
        <v>Under</v>
      </c>
      <c r="L8" s="146"/>
      <c r="M8" s="147"/>
      <c r="N8" s="147"/>
      <c r="O8" s="147"/>
      <c r="P8" s="147"/>
      <c r="Q8" s="29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61" ht="13.5" thickBot="1">
      <c r="A9" s="268"/>
      <c r="B9" s="138" t="s">
        <v>2</v>
      </c>
      <c r="C9" s="27">
        <v>65</v>
      </c>
      <c r="D9" s="27"/>
      <c r="E9" s="27"/>
      <c r="F9" s="27"/>
      <c r="G9" s="27"/>
      <c r="H9" s="27"/>
      <c r="I9" s="285">
        <f t="shared" si="0"/>
        <v>65</v>
      </c>
      <c r="J9" s="285"/>
      <c r="K9" s="145" t="str">
        <f>IF(I9&gt;=$N$100,"Over","Under")</f>
        <v>Under</v>
      </c>
      <c r="L9" s="148"/>
      <c r="M9" s="149"/>
      <c r="N9" s="149"/>
      <c r="O9" s="149"/>
      <c r="P9" s="149"/>
      <c r="Q9" s="29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61">
      <c r="A10" s="266">
        <v>3</v>
      </c>
      <c r="B10" s="137" t="s">
        <v>0</v>
      </c>
      <c r="C10" s="28">
        <v>139</v>
      </c>
      <c r="D10" s="28"/>
      <c r="E10" s="28"/>
      <c r="F10" s="28"/>
      <c r="G10" s="28"/>
      <c r="H10" s="28"/>
      <c r="I10" s="269">
        <f t="shared" si="0"/>
        <v>139</v>
      </c>
      <c r="J10" s="269"/>
      <c r="K10" s="144" t="str">
        <f>IF(I10&gt;=$L$100,"Over","Under")</f>
        <v>Under</v>
      </c>
      <c r="L10" s="201">
        <f>+I10</f>
        <v>139</v>
      </c>
      <c r="M10" s="202">
        <f>+I11</f>
        <v>76</v>
      </c>
      <c r="N10" s="202">
        <f>+I12</f>
        <v>72</v>
      </c>
      <c r="O10" s="203">
        <f>+(2/3*M10)+(1/3*L10)</f>
        <v>97</v>
      </c>
      <c r="P10" s="202">
        <f>+L10-M10</f>
        <v>63</v>
      </c>
      <c r="Q10" s="296">
        <v>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61">
      <c r="A11" s="267"/>
      <c r="B11" s="132" t="s">
        <v>1</v>
      </c>
      <c r="C11" s="26">
        <v>76</v>
      </c>
      <c r="D11" s="26"/>
      <c r="E11" s="26"/>
      <c r="F11" s="26"/>
      <c r="G11" s="26"/>
      <c r="H11" s="26"/>
      <c r="I11" s="284">
        <f t="shared" si="0"/>
        <v>76</v>
      </c>
      <c r="J11" s="284"/>
      <c r="K11" s="153" t="str">
        <f>IF(I11&gt;=$M$100,"Over","Under")</f>
        <v>Under</v>
      </c>
      <c r="L11" s="146"/>
      <c r="M11" s="147"/>
      <c r="N11" s="147"/>
      <c r="O11" s="147"/>
      <c r="P11" s="147"/>
      <c r="Q11" s="29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61" ht="13.5" thickBot="1">
      <c r="A12" s="268"/>
      <c r="B12" s="138" t="s">
        <v>2</v>
      </c>
      <c r="C12" s="27">
        <v>72</v>
      </c>
      <c r="D12" s="27"/>
      <c r="E12" s="27"/>
      <c r="F12" s="27"/>
      <c r="G12" s="27"/>
      <c r="H12" s="27"/>
      <c r="I12" s="285">
        <f t="shared" si="0"/>
        <v>72</v>
      </c>
      <c r="J12" s="285"/>
      <c r="K12" s="145" t="str">
        <f>IF(I12&gt;=$N$100,"Over","Under")</f>
        <v>Under</v>
      </c>
      <c r="L12" s="148"/>
      <c r="M12" s="149"/>
      <c r="N12" s="149"/>
      <c r="O12" s="149"/>
      <c r="P12" s="149"/>
      <c r="Q12" s="29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61">
      <c r="A13" s="266">
        <v>4</v>
      </c>
      <c r="B13" s="137" t="s">
        <v>0</v>
      </c>
      <c r="C13" s="28">
        <v>143</v>
      </c>
      <c r="D13" s="28"/>
      <c r="E13" s="28"/>
      <c r="F13" s="28"/>
      <c r="G13" s="28"/>
      <c r="H13" s="28"/>
      <c r="I13" s="269">
        <f t="shared" si="0"/>
        <v>143</v>
      </c>
      <c r="J13" s="269"/>
      <c r="K13" s="144" t="str">
        <f>IF(I13&gt;=$L$100,"Over","Under")</f>
        <v>Over</v>
      </c>
      <c r="L13" s="201">
        <f>+I13</f>
        <v>143</v>
      </c>
      <c r="M13" s="202">
        <f>+I14</f>
        <v>84</v>
      </c>
      <c r="N13" s="202">
        <f>+I15</f>
        <v>73</v>
      </c>
      <c r="O13" s="203">
        <f>+(2/3*M13)+(1/3*L13)</f>
        <v>103.66666666666666</v>
      </c>
      <c r="P13" s="202">
        <f>+L13-M13</f>
        <v>59</v>
      </c>
      <c r="Q13" s="296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61">
      <c r="A14" s="267"/>
      <c r="B14" s="132" t="s">
        <v>1</v>
      </c>
      <c r="C14" s="26">
        <v>84</v>
      </c>
      <c r="D14" s="26"/>
      <c r="E14" s="26"/>
      <c r="F14" s="26"/>
      <c r="G14" s="26"/>
      <c r="H14" s="26"/>
      <c r="I14" s="284">
        <f t="shared" si="0"/>
        <v>84</v>
      </c>
      <c r="J14" s="284"/>
      <c r="K14" s="153" t="str">
        <f>IF(I14&gt;=$M$100,"Over","Under")</f>
        <v>Over</v>
      </c>
      <c r="L14" s="146"/>
      <c r="M14" s="147"/>
      <c r="N14" s="147"/>
      <c r="O14" s="147"/>
      <c r="P14" s="147"/>
      <c r="Q14" s="297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61" ht="13.5" thickBot="1">
      <c r="A15" s="268"/>
      <c r="B15" s="138" t="s">
        <v>2</v>
      </c>
      <c r="C15" s="27">
        <v>73</v>
      </c>
      <c r="D15" s="27"/>
      <c r="E15" s="27"/>
      <c r="F15" s="27"/>
      <c r="G15" s="27"/>
      <c r="H15" s="27"/>
      <c r="I15" s="285">
        <f t="shared" si="0"/>
        <v>73</v>
      </c>
      <c r="J15" s="285"/>
      <c r="K15" s="145" t="str">
        <f>IF(I15&gt;=$N$100,"Over","Under")</f>
        <v>Under</v>
      </c>
      <c r="L15" s="148"/>
      <c r="M15" s="149"/>
      <c r="N15" s="149"/>
      <c r="O15" s="149"/>
      <c r="P15" s="149"/>
      <c r="Q15" s="298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61">
      <c r="A16" s="266">
        <v>5</v>
      </c>
      <c r="B16" s="137" t="s">
        <v>0</v>
      </c>
      <c r="C16" s="28">
        <v>149</v>
      </c>
      <c r="D16" s="28"/>
      <c r="E16" s="28"/>
      <c r="F16" s="28"/>
      <c r="G16" s="28"/>
      <c r="H16" s="28"/>
      <c r="I16" s="269">
        <f t="shared" si="0"/>
        <v>149</v>
      </c>
      <c r="J16" s="269"/>
      <c r="K16" s="144" t="str">
        <f>IF(I16&gt;=$L$100,"Over","Under")</f>
        <v>Over</v>
      </c>
      <c r="L16" s="201">
        <f>+I16</f>
        <v>149</v>
      </c>
      <c r="M16" s="202">
        <f>+I17</f>
        <v>75</v>
      </c>
      <c r="N16" s="202">
        <f>+I18</f>
        <v>67</v>
      </c>
      <c r="O16" s="203">
        <f>+(2/3*M16)+(1/3*L16)</f>
        <v>99.666666666666657</v>
      </c>
      <c r="P16" s="202">
        <f>+L16-M16</f>
        <v>74</v>
      </c>
      <c r="Q16" s="296">
        <v>5</v>
      </c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A17" s="267"/>
      <c r="B17" s="132" t="s">
        <v>1</v>
      </c>
      <c r="C17" s="26">
        <v>75</v>
      </c>
      <c r="D17" s="26"/>
      <c r="E17" s="26"/>
      <c r="F17" s="26"/>
      <c r="G17" s="26"/>
      <c r="H17" s="26"/>
      <c r="I17" s="284">
        <f t="shared" si="0"/>
        <v>75</v>
      </c>
      <c r="J17" s="284"/>
      <c r="K17" s="153" t="str">
        <f>IF(I17&gt;=$M$100,"Over","Under")</f>
        <v>Under</v>
      </c>
      <c r="L17" s="146"/>
      <c r="M17" s="147"/>
      <c r="N17" s="147"/>
      <c r="O17" s="147"/>
      <c r="P17" s="147"/>
      <c r="Q17" s="297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3.5" thickBot="1">
      <c r="A18" s="268"/>
      <c r="B18" s="138" t="s">
        <v>2</v>
      </c>
      <c r="C18" s="27">
        <v>67</v>
      </c>
      <c r="D18" s="27"/>
      <c r="E18" s="27"/>
      <c r="F18" s="27"/>
      <c r="G18" s="27"/>
      <c r="H18" s="27"/>
      <c r="I18" s="285">
        <f t="shared" si="0"/>
        <v>67</v>
      </c>
      <c r="J18" s="285"/>
      <c r="K18" s="145" t="str">
        <f>IF(I18&gt;=$N$100,"Over","Under")</f>
        <v>Under</v>
      </c>
      <c r="L18" s="148"/>
      <c r="M18" s="149"/>
      <c r="N18" s="149"/>
      <c r="O18" s="149"/>
      <c r="P18" s="149"/>
      <c r="Q18" s="298"/>
      <c r="T18" s="19"/>
    </row>
    <row r="19" spans="1:47">
      <c r="A19" s="266">
        <v>6</v>
      </c>
      <c r="B19" s="137" t="s">
        <v>0</v>
      </c>
      <c r="C19" s="28">
        <v>131</v>
      </c>
      <c r="D19" s="28"/>
      <c r="E19" s="28"/>
      <c r="F19" s="28"/>
      <c r="G19" s="28"/>
      <c r="H19" s="28"/>
      <c r="I19" s="269">
        <f t="shared" si="0"/>
        <v>131</v>
      </c>
      <c r="J19" s="269"/>
      <c r="K19" s="144" t="str">
        <f>IF(I19&gt;=$L$100,"Over","Under")</f>
        <v>Under</v>
      </c>
      <c r="L19" s="209">
        <f>+I19</f>
        <v>131</v>
      </c>
      <c r="M19" s="210">
        <f>+I20</f>
        <v>72</v>
      </c>
      <c r="N19" s="210">
        <f>+I21</f>
        <v>78</v>
      </c>
      <c r="O19" s="211">
        <f>+(2/3*M19)+(1/3*L19)</f>
        <v>91.666666666666657</v>
      </c>
      <c r="P19" s="210">
        <f>+L19-M19</f>
        <v>59</v>
      </c>
      <c r="Q19" s="296">
        <v>6</v>
      </c>
      <c r="T19" s="19"/>
    </row>
    <row r="20" spans="1:47">
      <c r="A20" s="267"/>
      <c r="B20" s="132" t="s">
        <v>1</v>
      </c>
      <c r="C20" s="26">
        <v>72</v>
      </c>
      <c r="D20" s="26"/>
      <c r="E20" s="26"/>
      <c r="F20" s="26"/>
      <c r="G20" s="26"/>
      <c r="H20" s="26"/>
      <c r="I20" s="284">
        <f t="shared" si="0"/>
        <v>72</v>
      </c>
      <c r="J20" s="284"/>
      <c r="K20" s="153" t="str">
        <f>IF(I20&gt;=$M$100,"Over","Under")</f>
        <v>Under</v>
      </c>
      <c r="L20" s="146"/>
      <c r="M20" s="147"/>
      <c r="N20" s="147"/>
      <c r="O20" s="147"/>
      <c r="P20" s="147"/>
      <c r="Q20" s="297"/>
      <c r="T20" s="19"/>
    </row>
    <row r="21" spans="1:47" ht="13.5" thickBot="1">
      <c r="A21" s="268"/>
      <c r="B21" s="138" t="s">
        <v>2</v>
      </c>
      <c r="C21" s="27">
        <v>78</v>
      </c>
      <c r="D21" s="27"/>
      <c r="E21" s="27"/>
      <c r="F21" s="27"/>
      <c r="G21" s="27"/>
      <c r="H21" s="27"/>
      <c r="I21" s="285">
        <f t="shared" si="0"/>
        <v>78</v>
      </c>
      <c r="J21" s="285"/>
      <c r="K21" s="145" t="str">
        <f>IF(I21&gt;=$N$100,"Over","Under")</f>
        <v>Over</v>
      </c>
      <c r="L21" s="148"/>
      <c r="M21" s="149"/>
      <c r="N21" s="149"/>
      <c r="O21" s="149"/>
      <c r="P21" s="149"/>
      <c r="Q21" s="298"/>
      <c r="T21" s="19"/>
    </row>
    <row r="22" spans="1:47">
      <c r="A22" s="266">
        <v>7</v>
      </c>
      <c r="B22" s="137" t="s">
        <v>0</v>
      </c>
      <c r="C22" s="28">
        <v>130</v>
      </c>
      <c r="D22" s="28"/>
      <c r="E22" s="28"/>
      <c r="F22" s="28"/>
      <c r="G22" s="28"/>
      <c r="H22" s="28"/>
      <c r="I22" s="269">
        <f t="shared" si="0"/>
        <v>130</v>
      </c>
      <c r="J22" s="269"/>
      <c r="K22" s="144" t="str">
        <f>IF(I22&gt;=$L$100,"Over","Under")</f>
        <v>Under</v>
      </c>
      <c r="L22" s="201">
        <f>+I22</f>
        <v>130</v>
      </c>
      <c r="M22" s="202">
        <f>+I23</f>
        <v>75</v>
      </c>
      <c r="N22" s="202">
        <f>+I24</f>
        <v>65</v>
      </c>
      <c r="O22" s="203">
        <f>+(2/3*M22)+(1/3*L22)</f>
        <v>93.333333333333329</v>
      </c>
      <c r="P22" s="202">
        <f>+L22-M22</f>
        <v>55</v>
      </c>
      <c r="Q22" s="296">
        <v>7</v>
      </c>
    </row>
    <row r="23" spans="1:47">
      <c r="A23" s="267"/>
      <c r="B23" s="132" t="s">
        <v>1</v>
      </c>
      <c r="C23" s="26">
        <v>75</v>
      </c>
      <c r="D23" s="26"/>
      <c r="E23" s="26"/>
      <c r="F23" s="26"/>
      <c r="G23" s="26"/>
      <c r="H23" s="26"/>
      <c r="I23" s="284">
        <f t="shared" si="0"/>
        <v>75</v>
      </c>
      <c r="J23" s="284"/>
      <c r="K23" s="153" t="str">
        <f>IF(I23&gt;=$M$100,"Over","Under")</f>
        <v>Under</v>
      </c>
      <c r="L23" s="146"/>
      <c r="M23" s="147"/>
      <c r="N23" s="147"/>
      <c r="O23" s="147"/>
      <c r="P23" s="147"/>
      <c r="Q23" s="297"/>
    </row>
    <row r="24" spans="1:47" ht="13.5" thickBot="1">
      <c r="A24" s="268"/>
      <c r="B24" s="138" t="s">
        <v>2</v>
      </c>
      <c r="C24" s="27">
        <v>65</v>
      </c>
      <c r="D24" s="27"/>
      <c r="E24" s="27"/>
      <c r="F24" s="27"/>
      <c r="G24" s="27"/>
      <c r="H24" s="27"/>
      <c r="I24" s="285">
        <f t="shared" si="0"/>
        <v>65</v>
      </c>
      <c r="J24" s="285"/>
      <c r="K24" s="145" t="str">
        <f>IF(I24&gt;=$N$100,"Over","Under")</f>
        <v>Under</v>
      </c>
      <c r="L24" s="148"/>
      <c r="M24" s="149"/>
      <c r="N24" s="149"/>
      <c r="O24" s="149"/>
      <c r="P24" s="149"/>
      <c r="Q24" s="298"/>
    </row>
    <row r="25" spans="1:47">
      <c r="A25" s="266">
        <v>8</v>
      </c>
      <c r="B25" s="137" t="s">
        <v>0</v>
      </c>
      <c r="C25" s="28">
        <v>130</v>
      </c>
      <c r="D25" s="28"/>
      <c r="E25" s="28"/>
      <c r="F25" s="28"/>
      <c r="G25" s="28"/>
      <c r="H25" s="28"/>
      <c r="I25" s="269">
        <f t="shared" si="0"/>
        <v>130</v>
      </c>
      <c r="J25" s="269"/>
      <c r="K25" s="144" t="str">
        <f>IF(I25&gt;=$L$100,"Over","Under")</f>
        <v>Under</v>
      </c>
      <c r="L25" s="201">
        <f>+I25</f>
        <v>130</v>
      </c>
      <c r="M25" s="202">
        <f>+I26</f>
        <v>75</v>
      </c>
      <c r="N25" s="202">
        <f>+I27</f>
        <v>65</v>
      </c>
      <c r="O25" s="203">
        <f>+(2/3*M25)+(1/3*L25)</f>
        <v>93.333333333333329</v>
      </c>
      <c r="P25" s="202">
        <f>+L25-M25</f>
        <v>55</v>
      </c>
      <c r="Q25" s="296">
        <v>8</v>
      </c>
    </row>
    <row r="26" spans="1:47">
      <c r="A26" s="267"/>
      <c r="B26" s="132" t="s">
        <v>1</v>
      </c>
      <c r="C26" s="26">
        <v>75</v>
      </c>
      <c r="D26" s="26"/>
      <c r="E26" s="26"/>
      <c r="F26" s="26"/>
      <c r="G26" s="26"/>
      <c r="H26" s="26"/>
      <c r="I26" s="284">
        <f t="shared" si="0"/>
        <v>75</v>
      </c>
      <c r="J26" s="284"/>
      <c r="K26" s="153" t="str">
        <f>IF(I26&gt;=$M$100,"Over","Under")</f>
        <v>Under</v>
      </c>
      <c r="L26" s="146"/>
      <c r="M26" s="147"/>
      <c r="N26" s="147"/>
      <c r="O26" s="147"/>
      <c r="P26" s="147"/>
      <c r="Q26" s="297"/>
    </row>
    <row r="27" spans="1:47" ht="13.5" thickBot="1">
      <c r="A27" s="268"/>
      <c r="B27" s="138" t="s">
        <v>2</v>
      </c>
      <c r="C27" s="27">
        <v>65</v>
      </c>
      <c r="D27" s="27"/>
      <c r="E27" s="27"/>
      <c r="F27" s="27"/>
      <c r="G27" s="27"/>
      <c r="H27" s="27"/>
      <c r="I27" s="285">
        <f t="shared" si="0"/>
        <v>65</v>
      </c>
      <c r="J27" s="285"/>
      <c r="K27" s="145" t="str">
        <f>IF(I27&gt;=$N$100,"Over","Under")</f>
        <v>Under</v>
      </c>
      <c r="L27" s="148"/>
      <c r="M27" s="149"/>
      <c r="N27" s="149"/>
      <c r="O27" s="149"/>
      <c r="P27" s="149"/>
      <c r="Q27" s="298"/>
    </row>
    <row r="28" spans="1:47">
      <c r="A28" s="266">
        <v>9</v>
      </c>
      <c r="B28" s="137" t="s">
        <v>0</v>
      </c>
      <c r="C28" s="28">
        <v>132</v>
      </c>
      <c r="D28" s="28"/>
      <c r="E28" s="28"/>
      <c r="F28" s="28"/>
      <c r="G28" s="28"/>
      <c r="H28" s="28"/>
      <c r="I28" s="269">
        <f t="shared" si="0"/>
        <v>132</v>
      </c>
      <c r="J28" s="269"/>
      <c r="K28" s="144" t="str">
        <f>IF(I28&gt;=$L$100,"Over","Under")</f>
        <v>Under</v>
      </c>
      <c r="L28" s="209">
        <f>+I28</f>
        <v>132</v>
      </c>
      <c r="M28" s="210">
        <f>+I29</f>
        <v>79</v>
      </c>
      <c r="N28" s="210">
        <f>+I30</f>
        <v>77</v>
      </c>
      <c r="O28" s="211">
        <f>+(2/3*M28)+(1/3*L28)</f>
        <v>96.666666666666657</v>
      </c>
      <c r="P28" s="210">
        <f>+L28-M28</f>
        <v>53</v>
      </c>
      <c r="Q28" s="296">
        <v>9</v>
      </c>
    </row>
    <row r="29" spans="1:47">
      <c r="A29" s="267"/>
      <c r="B29" s="132" t="s">
        <v>1</v>
      </c>
      <c r="C29" s="26">
        <v>79</v>
      </c>
      <c r="D29" s="26"/>
      <c r="E29" s="26"/>
      <c r="F29" s="26"/>
      <c r="G29" s="26"/>
      <c r="H29" s="26"/>
      <c r="I29" s="284">
        <f t="shared" si="0"/>
        <v>79</v>
      </c>
      <c r="J29" s="284"/>
      <c r="K29" s="153" t="str">
        <f>IF(I29&gt;=$M$100,"Over","Under")</f>
        <v>Under</v>
      </c>
      <c r="L29" s="146"/>
      <c r="M29" s="147"/>
      <c r="N29" s="147"/>
      <c r="O29" s="147"/>
      <c r="P29" s="147"/>
      <c r="Q29" s="297"/>
    </row>
    <row r="30" spans="1:47" ht="13.5" thickBot="1">
      <c r="A30" s="268"/>
      <c r="B30" s="138" t="s">
        <v>2</v>
      </c>
      <c r="C30" s="27">
        <v>77</v>
      </c>
      <c r="D30" s="27"/>
      <c r="E30" s="27"/>
      <c r="F30" s="27"/>
      <c r="G30" s="27"/>
      <c r="H30" s="27"/>
      <c r="I30" s="285">
        <f t="shared" si="0"/>
        <v>77</v>
      </c>
      <c r="J30" s="285"/>
      <c r="K30" s="145" t="str">
        <f>IF(I30&gt;=$N$100,"Over","Under")</f>
        <v>Over</v>
      </c>
      <c r="L30" s="148"/>
      <c r="M30" s="149"/>
      <c r="N30" s="149"/>
      <c r="O30" s="149"/>
      <c r="P30" s="149"/>
      <c r="Q30" s="298"/>
    </row>
    <row r="31" spans="1:47">
      <c r="A31" s="266">
        <v>10</v>
      </c>
      <c r="B31" s="137" t="s">
        <v>0</v>
      </c>
      <c r="C31" s="28">
        <v>159</v>
      </c>
      <c r="D31" s="28"/>
      <c r="E31" s="28"/>
      <c r="F31" s="28"/>
      <c r="G31" s="28"/>
      <c r="H31" s="28"/>
      <c r="I31" s="269">
        <f t="shared" si="0"/>
        <v>159</v>
      </c>
      <c r="J31" s="269"/>
      <c r="K31" s="144" t="str">
        <f>IF(I31&gt;=$L$100,"Over","Under")</f>
        <v>Over</v>
      </c>
      <c r="L31" s="201">
        <f>+I31</f>
        <v>159</v>
      </c>
      <c r="M31" s="202">
        <f>+I32</f>
        <v>101</v>
      </c>
      <c r="N31" s="202">
        <f>+I33</f>
        <v>70</v>
      </c>
      <c r="O31" s="203">
        <f>+(2/3*M31)+(1/3*L31)</f>
        <v>120.33333333333333</v>
      </c>
      <c r="P31" s="202">
        <f>+L31-M31</f>
        <v>58</v>
      </c>
      <c r="Q31" s="296">
        <v>10</v>
      </c>
    </row>
    <row r="32" spans="1:47">
      <c r="A32" s="267"/>
      <c r="B32" s="132" t="s">
        <v>1</v>
      </c>
      <c r="C32" s="26">
        <v>101</v>
      </c>
      <c r="D32" s="26"/>
      <c r="E32" s="26"/>
      <c r="F32" s="26"/>
      <c r="G32" s="26"/>
      <c r="H32" s="26"/>
      <c r="I32" s="284">
        <f t="shared" si="0"/>
        <v>101</v>
      </c>
      <c r="J32" s="284"/>
      <c r="K32" s="153" t="str">
        <f>IF(I32&gt;=$M$100,"Over","Under")</f>
        <v>Over</v>
      </c>
      <c r="L32" s="146"/>
      <c r="M32" s="147"/>
      <c r="N32" s="147"/>
      <c r="O32" s="147"/>
      <c r="P32" s="147"/>
      <c r="Q32" s="297"/>
    </row>
    <row r="33" spans="1:31" ht="13.5" thickBot="1">
      <c r="A33" s="268"/>
      <c r="B33" s="138" t="s">
        <v>2</v>
      </c>
      <c r="C33" s="27">
        <v>70</v>
      </c>
      <c r="D33" s="27"/>
      <c r="E33" s="27"/>
      <c r="F33" s="27"/>
      <c r="G33" s="27"/>
      <c r="H33" s="27"/>
      <c r="I33" s="285">
        <f t="shared" si="0"/>
        <v>70</v>
      </c>
      <c r="J33" s="285"/>
      <c r="K33" s="145" t="str">
        <f>IF(I33&gt;=$N$100,"Over","Under")</f>
        <v>Under</v>
      </c>
      <c r="L33" s="148"/>
      <c r="M33" s="149"/>
      <c r="N33" s="149"/>
      <c r="O33" s="149"/>
      <c r="P33" s="149"/>
      <c r="Q33" s="298"/>
    </row>
    <row r="34" spans="1:31">
      <c r="A34" s="266">
        <v>11</v>
      </c>
      <c r="B34" s="137" t="s">
        <v>0</v>
      </c>
      <c r="C34" s="28">
        <v>130</v>
      </c>
      <c r="D34" s="28"/>
      <c r="E34" s="28"/>
      <c r="F34" s="28"/>
      <c r="G34" s="28"/>
      <c r="H34" s="28"/>
      <c r="I34" s="269">
        <f t="shared" si="0"/>
        <v>130</v>
      </c>
      <c r="J34" s="269"/>
      <c r="K34" s="144" t="str">
        <f>IF(I34&gt;=$L$100,"Over","Under")</f>
        <v>Under</v>
      </c>
      <c r="L34" s="201">
        <f>+I34</f>
        <v>130</v>
      </c>
      <c r="M34" s="202">
        <f>+I35</f>
        <v>75</v>
      </c>
      <c r="N34" s="202">
        <f>+I36</f>
        <v>65</v>
      </c>
      <c r="O34" s="203">
        <f>+(2/3*M34)+(1/3*L34)</f>
        <v>93.333333333333329</v>
      </c>
      <c r="P34" s="202">
        <f>+L34-M34</f>
        <v>55</v>
      </c>
      <c r="Q34" s="296">
        <v>11</v>
      </c>
    </row>
    <row r="35" spans="1:31">
      <c r="A35" s="267"/>
      <c r="B35" s="132" t="s">
        <v>1</v>
      </c>
      <c r="C35" s="26">
        <v>75</v>
      </c>
      <c r="D35" s="26"/>
      <c r="E35" s="26"/>
      <c r="F35" s="26"/>
      <c r="G35" s="26"/>
      <c r="H35" s="26"/>
      <c r="I35" s="284">
        <f t="shared" si="0"/>
        <v>75</v>
      </c>
      <c r="J35" s="284"/>
      <c r="K35" s="153" t="str">
        <f>IF(I35&gt;=$M$100,"Over","Under")</f>
        <v>Under</v>
      </c>
      <c r="L35" s="146"/>
      <c r="M35" s="147"/>
      <c r="N35" s="147"/>
      <c r="O35" s="147"/>
      <c r="P35" s="147"/>
      <c r="Q35" s="297"/>
    </row>
    <row r="36" spans="1:31" ht="13.5" thickBot="1">
      <c r="A36" s="268"/>
      <c r="B36" s="138" t="s">
        <v>2</v>
      </c>
      <c r="C36" s="27">
        <v>65</v>
      </c>
      <c r="D36" s="27"/>
      <c r="E36" s="27"/>
      <c r="F36" s="27"/>
      <c r="G36" s="27"/>
      <c r="H36" s="27"/>
      <c r="I36" s="285">
        <f t="shared" si="0"/>
        <v>65</v>
      </c>
      <c r="J36" s="285"/>
      <c r="K36" s="145" t="str">
        <f>IF(I36&gt;=$N$100,"Over","Under")</f>
        <v>Under</v>
      </c>
      <c r="L36" s="148"/>
      <c r="M36" s="149"/>
      <c r="N36" s="149"/>
      <c r="O36" s="149"/>
      <c r="P36" s="149"/>
      <c r="Q36" s="298"/>
    </row>
    <row r="37" spans="1:31">
      <c r="A37" s="266">
        <v>12</v>
      </c>
      <c r="B37" s="137" t="s">
        <v>0</v>
      </c>
      <c r="C37" s="28">
        <v>117</v>
      </c>
      <c r="D37" s="28"/>
      <c r="E37" s="28"/>
      <c r="F37" s="28"/>
      <c r="G37" s="28"/>
      <c r="H37" s="28"/>
      <c r="I37" s="269">
        <f t="shared" si="0"/>
        <v>117</v>
      </c>
      <c r="J37" s="269"/>
      <c r="K37" s="144" t="str">
        <f>IF(I37&gt;=$L$100,"Over","Under")</f>
        <v>Under</v>
      </c>
      <c r="L37" s="209">
        <f>+I37</f>
        <v>117</v>
      </c>
      <c r="M37" s="210">
        <f>+I38</f>
        <v>70</v>
      </c>
      <c r="N37" s="210">
        <f>+I39</f>
        <v>74</v>
      </c>
      <c r="O37" s="211">
        <f>+(2/3*M37)+(1/3*L37)</f>
        <v>85.666666666666657</v>
      </c>
      <c r="P37" s="210">
        <f>+L37-M37</f>
        <v>47</v>
      </c>
      <c r="Q37" s="296">
        <v>12</v>
      </c>
    </row>
    <row r="38" spans="1:31">
      <c r="A38" s="267"/>
      <c r="B38" s="132" t="s">
        <v>1</v>
      </c>
      <c r="C38" s="26">
        <v>70</v>
      </c>
      <c r="D38" s="26"/>
      <c r="E38" s="26"/>
      <c r="F38" s="26"/>
      <c r="G38" s="26"/>
      <c r="H38" s="26"/>
      <c r="I38" s="284">
        <f t="shared" si="0"/>
        <v>70</v>
      </c>
      <c r="J38" s="284"/>
      <c r="K38" s="153" t="str">
        <f>IF(I38&gt;=$M$100,"Over","Under")</f>
        <v>Under</v>
      </c>
      <c r="L38" s="146"/>
      <c r="M38" s="147"/>
      <c r="N38" s="147"/>
      <c r="O38" s="147"/>
      <c r="P38" s="147"/>
      <c r="Q38" s="321"/>
      <c r="R38" s="150" t="str">
        <f>+R1</f>
        <v>Januar</v>
      </c>
      <c r="S38" s="150" t="str">
        <f>+S1</f>
        <v>Februar</v>
      </c>
      <c r="T38" s="150" t="str">
        <f t="shared" ref="T38:AC38" si="1">+T1</f>
        <v>Marts</v>
      </c>
      <c r="U38" s="150" t="str">
        <f t="shared" si="1"/>
        <v>April</v>
      </c>
      <c r="V38" s="150" t="str">
        <f t="shared" si="1"/>
        <v>Maj</v>
      </c>
      <c r="W38" s="150" t="str">
        <f t="shared" si="1"/>
        <v>Juni</v>
      </c>
      <c r="X38" s="150" t="str">
        <f t="shared" si="1"/>
        <v>Juli</v>
      </c>
      <c r="Y38" s="150" t="str">
        <f t="shared" si="1"/>
        <v>August</v>
      </c>
      <c r="Z38" s="150" t="str">
        <f t="shared" si="1"/>
        <v>September</v>
      </c>
      <c r="AA38" s="150" t="str">
        <f t="shared" si="1"/>
        <v>Oktober</v>
      </c>
      <c r="AB38" s="150" t="str">
        <f t="shared" si="1"/>
        <v>November</v>
      </c>
      <c r="AC38" s="150" t="str">
        <f t="shared" si="1"/>
        <v>December</v>
      </c>
      <c r="AD38" s="260" t="str">
        <f>+Q1</f>
        <v>Måned</v>
      </c>
      <c r="AE38" s="260"/>
    </row>
    <row r="39" spans="1:31" ht="13.5" thickBot="1">
      <c r="A39" s="268"/>
      <c r="B39" s="138" t="s">
        <v>2</v>
      </c>
      <c r="C39" s="27">
        <v>74</v>
      </c>
      <c r="D39" s="27"/>
      <c r="E39" s="27"/>
      <c r="F39" s="27"/>
      <c r="G39" s="27"/>
      <c r="H39" s="27"/>
      <c r="I39" s="285">
        <f t="shared" si="0"/>
        <v>74</v>
      </c>
      <c r="J39" s="285"/>
      <c r="K39" s="145" t="str">
        <f>IF(I39&gt;=$N$100,"Over","Under")</f>
        <v>Under</v>
      </c>
      <c r="L39" s="148"/>
      <c r="M39" s="149"/>
      <c r="N39" s="149"/>
      <c r="O39" s="149"/>
      <c r="P39" s="149"/>
      <c r="Q39" s="322"/>
      <c r="R39" s="36">
        <f>+Januar!R39</f>
        <v>149</v>
      </c>
      <c r="S39" s="36">
        <f>+Februar!S39</f>
        <v>143</v>
      </c>
      <c r="T39" s="36">
        <f>+Marts!T39</f>
        <v>154</v>
      </c>
      <c r="U39" s="36">
        <f>+April!U39</f>
        <v>153</v>
      </c>
      <c r="V39" s="36">
        <f>+Maj!V39</f>
        <v>150</v>
      </c>
      <c r="W39" s="36">
        <f>+Juni!W39</f>
        <v>147</v>
      </c>
      <c r="X39" s="36">
        <f>+Juli!X39</f>
        <v>153</v>
      </c>
      <c r="Y39" s="36">
        <f>+August!Y39</f>
        <v>152</v>
      </c>
      <c r="Z39" s="36">
        <f>+$R$85</f>
        <v>159</v>
      </c>
      <c r="AA39" s="36">
        <f>+Oktober!AA39</f>
        <v>162</v>
      </c>
      <c r="AB39" s="36">
        <f>+November!AB39</f>
        <v>152</v>
      </c>
      <c r="AC39" s="36">
        <f>+December!AC39</f>
        <v>164</v>
      </c>
      <c r="AD39" s="260" t="str">
        <f>+Januar!$AD$39</f>
        <v>Systolisk Max</v>
      </c>
      <c r="AE39" s="261"/>
    </row>
    <row r="40" spans="1:31">
      <c r="A40" s="266">
        <v>13</v>
      </c>
      <c r="B40" s="137" t="s">
        <v>0</v>
      </c>
      <c r="C40" s="28">
        <v>130</v>
      </c>
      <c r="D40" s="28"/>
      <c r="E40" s="28"/>
      <c r="F40" s="28"/>
      <c r="G40" s="28"/>
      <c r="H40" s="28"/>
      <c r="I40" s="269">
        <f t="shared" si="0"/>
        <v>130</v>
      </c>
      <c r="J40" s="269"/>
      <c r="K40" s="144" t="str">
        <f>IF(I40&gt;=$L$100,"Over","Under")</f>
        <v>Under</v>
      </c>
      <c r="L40" s="201">
        <f>+I40</f>
        <v>130</v>
      </c>
      <c r="M40" s="202">
        <f>+I41</f>
        <v>75</v>
      </c>
      <c r="N40" s="202">
        <f>+I42</f>
        <v>65</v>
      </c>
      <c r="O40" s="203">
        <f>+(2/3*M40)+(1/3*L40)</f>
        <v>93.333333333333329</v>
      </c>
      <c r="P40" s="202">
        <f>+L40-M40</f>
        <v>55</v>
      </c>
      <c r="Q40" s="323">
        <v>13</v>
      </c>
      <c r="R40" s="36">
        <f>+Januar!R40</f>
        <v>115</v>
      </c>
      <c r="S40" s="36">
        <f>+Februar!S40</f>
        <v>111</v>
      </c>
      <c r="T40" s="36">
        <f>+Marts!T40</f>
        <v>112</v>
      </c>
      <c r="U40" s="36">
        <f>+April!U40</f>
        <v>112</v>
      </c>
      <c r="V40" s="36">
        <f>+Maj!V40</f>
        <v>121</v>
      </c>
      <c r="W40" s="36">
        <f>+Juni!W40</f>
        <v>120</v>
      </c>
      <c r="X40" s="36">
        <f>+Juli!X40</f>
        <v>129</v>
      </c>
      <c r="Y40" s="36">
        <f>+August!Y40</f>
        <v>109</v>
      </c>
      <c r="Z40" s="36">
        <f>+$R$88</f>
        <v>117</v>
      </c>
      <c r="AA40" s="36">
        <f>+Oktober!AA40</f>
        <v>116</v>
      </c>
      <c r="AB40" s="36">
        <f>+November!AB40</f>
        <v>126</v>
      </c>
      <c r="AC40" s="36">
        <f>+December!AC40</f>
        <v>129</v>
      </c>
      <c r="AD40" s="260" t="str">
        <f>+Januar!$AD$40</f>
        <v>Systolisk Min</v>
      </c>
      <c r="AE40" s="261"/>
    </row>
    <row r="41" spans="1:31">
      <c r="A41" s="267"/>
      <c r="B41" s="132" t="s">
        <v>1</v>
      </c>
      <c r="C41" s="26">
        <v>75</v>
      </c>
      <c r="D41" s="26"/>
      <c r="E41" s="26"/>
      <c r="F41" s="26"/>
      <c r="G41" s="26"/>
      <c r="H41" s="26"/>
      <c r="I41" s="284">
        <f t="shared" si="0"/>
        <v>75</v>
      </c>
      <c r="J41" s="284"/>
      <c r="K41" s="153" t="str">
        <f>IF(I41&gt;=$M$100,"Over","Under")</f>
        <v>Under</v>
      </c>
      <c r="L41" s="146"/>
      <c r="M41" s="147"/>
      <c r="N41" s="147"/>
      <c r="O41" s="147"/>
      <c r="P41" s="147"/>
      <c r="Q41" s="321"/>
      <c r="R41" s="37">
        <f>+Januar!R41</f>
        <v>88</v>
      </c>
      <c r="S41" s="37">
        <f>+Februar!S41</f>
        <v>81</v>
      </c>
      <c r="T41" s="37">
        <f>+Marts!T41</f>
        <v>91</v>
      </c>
      <c r="U41" s="37">
        <f>+April!U41</f>
        <v>84</v>
      </c>
      <c r="V41" s="37">
        <f>+Maj!V41</f>
        <v>90</v>
      </c>
      <c r="W41" s="37">
        <f>+Juni!W41</f>
        <v>80</v>
      </c>
      <c r="X41" s="37">
        <f>+Juli!X41</f>
        <v>88</v>
      </c>
      <c r="Y41" s="37">
        <f>+August!Y41</f>
        <v>92</v>
      </c>
      <c r="Z41" s="37">
        <f>+$S$85</f>
        <v>101</v>
      </c>
      <c r="AA41" s="37">
        <f>+Oktober!AA41</f>
        <v>93</v>
      </c>
      <c r="AB41" s="37">
        <f>+November!AB41</f>
        <v>82</v>
      </c>
      <c r="AC41" s="37">
        <f>+December!AC41</f>
        <v>93</v>
      </c>
      <c r="AD41" s="260" t="str">
        <f>+Januar!$AD$41</f>
        <v>Diastolisk Max</v>
      </c>
      <c r="AE41" s="261"/>
    </row>
    <row r="42" spans="1:31" ht="13.5" thickBot="1">
      <c r="A42" s="268"/>
      <c r="B42" s="138" t="s">
        <v>2</v>
      </c>
      <c r="C42" s="27">
        <v>65</v>
      </c>
      <c r="D42" s="27"/>
      <c r="E42" s="27"/>
      <c r="F42" s="27"/>
      <c r="G42" s="27"/>
      <c r="H42" s="27"/>
      <c r="I42" s="285">
        <f t="shared" si="0"/>
        <v>65</v>
      </c>
      <c r="J42" s="285"/>
      <c r="K42" s="145" t="str">
        <f>IF(I42&gt;=$N$100,"Over","Under")</f>
        <v>Under</v>
      </c>
      <c r="L42" s="148"/>
      <c r="M42" s="149"/>
      <c r="N42" s="149"/>
      <c r="O42" s="149"/>
      <c r="P42" s="149"/>
      <c r="Q42" s="322"/>
      <c r="R42" s="37">
        <f>+Januar!R42</f>
        <v>64</v>
      </c>
      <c r="S42" s="37">
        <f>+Februar!S42</f>
        <v>68</v>
      </c>
      <c r="T42" s="37">
        <f>+Marts!T42</f>
        <v>66</v>
      </c>
      <c r="U42" s="37">
        <f>+April!U42</f>
        <v>71</v>
      </c>
      <c r="V42" s="37">
        <f>+Maj!V42</f>
        <v>69</v>
      </c>
      <c r="W42" s="37">
        <f>+Juni!W42</f>
        <v>73</v>
      </c>
      <c r="X42" s="37">
        <f>+Juli!X42</f>
        <v>66</v>
      </c>
      <c r="Y42" s="37">
        <f>+August!Y42</f>
        <v>65</v>
      </c>
      <c r="Z42" s="37">
        <f>+$S$88</f>
        <v>67</v>
      </c>
      <c r="AA42" s="37">
        <f>+Oktober!AA42</f>
        <v>62</v>
      </c>
      <c r="AB42" s="37">
        <f>+November!AB42</f>
        <v>72</v>
      </c>
      <c r="AC42" s="37">
        <f>+December!AC42</f>
        <v>67</v>
      </c>
      <c r="AD42" s="260" t="str">
        <f>+Januar!$AD$42</f>
        <v>Diastolisk Min</v>
      </c>
      <c r="AE42" s="261"/>
    </row>
    <row r="43" spans="1:31">
      <c r="A43" s="266">
        <v>14</v>
      </c>
      <c r="B43" s="137" t="s">
        <v>0</v>
      </c>
      <c r="C43" s="28">
        <v>130</v>
      </c>
      <c r="D43" s="28"/>
      <c r="E43" s="28"/>
      <c r="F43" s="28"/>
      <c r="G43" s="28"/>
      <c r="H43" s="28"/>
      <c r="I43" s="269">
        <f t="shared" si="0"/>
        <v>130</v>
      </c>
      <c r="J43" s="269"/>
      <c r="K43" s="144" t="str">
        <f>IF(I43&gt;=$L$100,"Over","Under")</f>
        <v>Under</v>
      </c>
      <c r="L43" s="201">
        <f>+I43</f>
        <v>130</v>
      </c>
      <c r="M43" s="202">
        <f>+I44</f>
        <v>75</v>
      </c>
      <c r="N43" s="202">
        <f>+I45</f>
        <v>65</v>
      </c>
      <c r="O43" s="203">
        <f>+(2/3*M43)+(1/3*L43)</f>
        <v>93.333333333333329</v>
      </c>
      <c r="P43" s="202">
        <f>+L43-M43</f>
        <v>55</v>
      </c>
      <c r="Q43" s="323">
        <v>14</v>
      </c>
      <c r="R43" s="38">
        <f>+Januar!R43</f>
        <v>82</v>
      </c>
      <c r="S43" s="38">
        <f>+Februar!S43</f>
        <v>81</v>
      </c>
      <c r="T43" s="38">
        <f>+Marts!T43</f>
        <v>82</v>
      </c>
      <c r="U43" s="38">
        <f>+April!U43</f>
        <v>82</v>
      </c>
      <c r="V43" s="38">
        <f>+Maj!V43</f>
        <v>80</v>
      </c>
      <c r="W43" s="38">
        <f>+Juni!W43</f>
        <v>73</v>
      </c>
      <c r="X43" s="38">
        <f>+Juli!X43</f>
        <v>76</v>
      </c>
      <c r="Y43" s="38">
        <f>+August!Y43</f>
        <v>82</v>
      </c>
      <c r="Z43" s="38">
        <f>+$T$85</f>
        <v>80</v>
      </c>
      <c r="AA43" s="38">
        <f>+Oktober!AA43</f>
        <v>87</v>
      </c>
      <c r="AB43" s="38">
        <f>+November!AB43</f>
        <v>73</v>
      </c>
      <c r="AC43" s="38">
        <f>+December!AC43</f>
        <v>82</v>
      </c>
      <c r="AD43" s="260" t="str">
        <f>+Januar!$AD$43</f>
        <v>Puls Max</v>
      </c>
      <c r="AE43" s="261"/>
    </row>
    <row r="44" spans="1:31">
      <c r="A44" s="267"/>
      <c r="B44" s="132" t="s">
        <v>1</v>
      </c>
      <c r="C44" s="26">
        <v>75</v>
      </c>
      <c r="D44" s="26"/>
      <c r="E44" s="26"/>
      <c r="F44" s="26"/>
      <c r="G44" s="26"/>
      <c r="H44" s="26"/>
      <c r="I44" s="284">
        <f t="shared" si="0"/>
        <v>75</v>
      </c>
      <c r="J44" s="284"/>
      <c r="K44" s="153" t="str">
        <f>IF(I44&gt;=$M$100,"Over","Under")</f>
        <v>Under</v>
      </c>
      <c r="L44" s="146"/>
      <c r="M44" s="147"/>
      <c r="N44" s="147"/>
      <c r="O44" s="147"/>
      <c r="P44" s="147"/>
      <c r="Q44" s="321"/>
      <c r="R44" s="38">
        <f>+Januar!R44</f>
        <v>65</v>
      </c>
      <c r="S44" s="38">
        <f>+Februar!S44</f>
        <v>67</v>
      </c>
      <c r="T44" s="38">
        <f>+Marts!T44</f>
        <v>65</v>
      </c>
      <c r="U44" s="38">
        <f>+April!U44</f>
        <v>67</v>
      </c>
      <c r="V44" s="38">
        <f>+Maj!V44</f>
        <v>65</v>
      </c>
      <c r="W44" s="38">
        <f>+Juni!W44</f>
        <v>65</v>
      </c>
      <c r="X44" s="38">
        <f>+Juli!X44</f>
        <v>65</v>
      </c>
      <c r="Y44" s="38">
        <f>+August!Y44</f>
        <v>60</v>
      </c>
      <c r="Z44" s="38">
        <f>+$T$88</f>
        <v>65</v>
      </c>
      <c r="AA44" s="38">
        <f>+Oktober!AA44</f>
        <v>63</v>
      </c>
      <c r="AB44" s="38">
        <f>+November!AB44</f>
        <v>70</v>
      </c>
      <c r="AC44" s="38">
        <f>+December!AC44</f>
        <v>65</v>
      </c>
      <c r="AD44" s="260" t="str">
        <f>+Januar!$AD$44</f>
        <v>Puls Min</v>
      </c>
      <c r="AE44" s="261"/>
    </row>
    <row r="45" spans="1:31" ht="13.5" thickBot="1">
      <c r="A45" s="268"/>
      <c r="B45" s="138" t="s">
        <v>2</v>
      </c>
      <c r="C45" s="27">
        <v>65</v>
      </c>
      <c r="D45" s="27"/>
      <c r="E45" s="27"/>
      <c r="F45" s="27"/>
      <c r="G45" s="27"/>
      <c r="H45" s="27"/>
      <c r="I45" s="285">
        <f t="shared" si="0"/>
        <v>65</v>
      </c>
      <c r="J45" s="285"/>
      <c r="K45" s="145" t="str">
        <f>IF(I45&gt;=$N$100,"Over","Under")</f>
        <v>Under</v>
      </c>
      <c r="L45" s="148"/>
      <c r="M45" s="149"/>
      <c r="N45" s="149"/>
      <c r="O45" s="149"/>
      <c r="P45" s="149"/>
      <c r="Q45" s="298"/>
    </row>
    <row r="46" spans="1:31">
      <c r="A46" s="266">
        <v>15</v>
      </c>
      <c r="B46" s="137" t="s">
        <v>0</v>
      </c>
      <c r="C46" s="28">
        <v>149</v>
      </c>
      <c r="D46" s="28"/>
      <c r="E46" s="28"/>
      <c r="F46" s="28"/>
      <c r="G46" s="28"/>
      <c r="H46" s="28"/>
      <c r="I46" s="269">
        <f t="shared" si="0"/>
        <v>149</v>
      </c>
      <c r="J46" s="269"/>
      <c r="K46" s="144" t="str">
        <f>IF(I46&gt;=$L$100,"Over","Under")</f>
        <v>Over</v>
      </c>
      <c r="L46" s="209">
        <f>+I46</f>
        <v>149</v>
      </c>
      <c r="M46" s="210">
        <f>+I47</f>
        <v>89</v>
      </c>
      <c r="N46" s="210">
        <f>+I48</f>
        <v>77</v>
      </c>
      <c r="O46" s="211">
        <f>+(2/3*M46)+(1/3*L46)</f>
        <v>109</v>
      </c>
      <c r="P46" s="210">
        <f>+L46-M46</f>
        <v>60</v>
      </c>
      <c r="Q46" s="296">
        <v>15</v>
      </c>
    </row>
    <row r="47" spans="1:31">
      <c r="A47" s="267"/>
      <c r="B47" s="132" t="s">
        <v>1</v>
      </c>
      <c r="C47" s="26">
        <v>89</v>
      </c>
      <c r="D47" s="26"/>
      <c r="E47" s="26"/>
      <c r="F47" s="26"/>
      <c r="G47" s="26"/>
      <c r="H47" s="26"/>
      <c r="I47" s="284">
        <f t="shared" si="0"/>
        <v>89</v>
      </c>
      <c r="J47" s="284"/>
      <c r="K47" s="153" t="str">
        <f>IF(I47&gt;=$M$100,"Over","Under")</f>
        <v>Over</v>
      </c>
      <c r="L47" s="146"/>
      <c r="M47" s="147"/>
      <c r="N47" s="147"/>
      <c r="O47" s="147"/>
      <c r="P47" s="147"/>
      <c r="Q47" s="297"/>
    </row>
    <row r="48" spans="1:31" ht="13.5" thickBot="1">
      <c r="A48" s="268"/>
      <c r="B48" s="138" t="s">
        <v>2</v>
      </c>
      <c r="C48" s="27">
        <v>77</v>
      </c>
      <c r="D48" s="27"/>
      <c r="E48" s="27"/>
      <c r="F48" s="27"/>
      <c r="G48" s="27"/>
      <c r="H48" s="27"/>
      <c r="I48" s="285">
        <f t="shared" si="0"/>
        <v>77</v>
      </c>
      <c r="J48" s="285"/>
      <c r="K48" s="145" t="str">
        <f>IF(I48&gt;=$N$100,"Over","Under")</f>
        <v>Over</v>
      </c>
      <c r="L48" s="148"/>
      <c r="M48" s="149"/>
      <c r="N48" s="149"/>
      <c r="O48" s="149"/>
      <c r="P48" s="149"/>
      <c r="Q48" s="298"/>
    </row>
    <row r="49" spans="1:17">
      <c r="A49" s="266">
        <v>16</v>
      </c>
      <c r="B49" s="137" t="s">
        <v>0</v>
      </c>
      <c r="C49" s="28">
        <v>130</v>
      </c>
      <c r="D49" s="28"/>
      <c r="E49" s="28"/>
      <c r="F49" s="28"/>
      <c r="G49" s="28"/>
      <c r="H49" s="28"/>
      <c r="I49" s="269">
        <f t="shared" si="0"/>
        <v>130</v>
      </c>
      <c r="J49" s="269"/>
      <c r="K49" s="144" t="str">
        <f>IF(I49&gt;=$L$100,"Over","Under")</f>
        <v>Under</v>
      </c>
      <c r="L49" s="201">
        <f>+I49</f>
        <v>130</v>
      </c>
      <c r="M49" s="202">
        <f>+I50</f>
        <v>75</v>
      </c>
      <c r="N49" s="202">
        <f>+I51</f>
        <v>65</v>
      </c>
      <c r="O49" s="203">
        <f>+(2/3*M49)+(1/3*L49)</f>
        <v>93.333333333333329</v>
      </c>
      <c r="P49" s="202">
        <f>+L49-M49</f>
        <v>55</v>
      </c>
      <c r="Q49" s="296">
        <v>16</v>
      </c>
    </row>
    <row r="50" spans="1:17">
      <c r="A50" s="267"/>
      <c r="B50" s="132" t="s">
        <v>1</v>
      </c>
      <c r="C50" s="26">
        <v>75</v>
      </c>
      <c r="D50" s="26"/>
      <c r="E50" s="26"/>
      <c r="F50" s="26"/>
      <c r="G50" s="26"/>
      <c r="H50" s="26"/>
      <c r="I50" s="284">
        <f t="shared" si="0"/>
        <v>75</v>
      </c>
      <c r="J50" s="284"/>
      <c r="K50" s="153" t="str">
        <f>IF(I50&gt;=$M$100,"Over","Under")</f>
        <v>Under</v>
      </c>
      <c r="L50" s="146"/>
      <c r="M50" s="147"/>
      <c r="N50" s="147"/>
      <c r="O50" s="147"/>
      <c r="P50" s="147"/>
      <c r="Q50" s="297"/>
    </row>
    <row r="51" spans="1:17" ht="13.5" thickBot="1">
      <c r="A51" s="268"/>
      <c r="B51" s="138" t="s">
        <v>2</v>
      </c>
      <c r="C51" s="27">
        <v>65</v>
      </c>
      <c r="D51" s="27"/>
      <c r="E51" s="27"/>
      <c r="F51" s="27"/>
      <c r="G51" s="27"/>
      <c r="H51" s="27"/>
      <c r="I51" s="285">
        <f t="shared" si="0"/>
        <v>65</v>
      </c>
      <c r="J51" s="285"/>
      <c r="K51" s="145" t="str">
        <f>IF(I51&gt;=$N$100,"Over","Under")</f>
        <v>Under</v>
      </c>
      <c r="L51" s="148"/>
      <c r="M51" s="149"/>
      <c r="N51" s="149"/>
      <c r="O51" s="149"/>
      <c r="P51" s="149"/>
      <c r="Q51" s="298"/>
    </row>
    <row r="52" spans="1:17">
      <c r="A52" s="266">
        <v>17</v>
      </c>
      <c r="B52" s="137" t="s">
        <v>0</v>
      </c>
      <c r="C52" s="28">
        <v>130</v>
      </c>
      <c r="D52" s="28"/>
      <c r="E52" s="28"/>
      <c r="F52" s="28"/>
      <c r="G52" s="28"/>
      <c r="H52" s="28"/>
      <c r="I52" s="269">
        <f t="shared" si="0"/>
        <v>130</v>
      </c>
      <c r="J52" s="269"/>
      <c r="K52" s="144" t="str">
        <f>IF(I52&gt;=$L$100,"Over","Under")</f>
        <v>Under</v>
      </c>
      <c r="L52" s="201">
        <f>+I52</f>
        <v>130</v>
      </c>
      <c r="M52" s="202">
        <f>+I53</f>
        <v>67</v>
      </c>
      <c r="N52" s="202">
        <f>+I54</f>
        <v>75</v>
      </c>
      <c r="O52" s="203">
        <f>+(2/3*M52)+(1/3*L52)</f>
        <v>88</v>
      </c>
      <c r="P52" s="202">
        <f>+L52-M52</f>
        <v>63</v>
      </c>
      <c r="Q52" s="296">
        <v>17</v>
      </c>
    </row>
    <row r="53" spans="1:17">
      <c r="A53" s="267"/>
      <c r="B53" s="132" t="s">
        <v>1</v>
      </c>
      <c r="C53" s="26">
        <v>67</v>
      </c>
      <c r="D53" s="26"/>
      <c r="E53" s="26"/>
      <c r="F53" s="26"/>
      <c r="G53" s="26"/>
      <c r="H53" s="26"/>
      <c r="I53" s="284">
        <f t="shared" si="0"/>
        <v>67</v>
      </c>
      <c r="J53" s="284"/>
      <c r="K53" s="153" t="str">
        <f>IF(I53&gt;=$M$100,"Over","Under")</f>
        <v>Under</v>
      </c>
      <c r="L53" s="146"/>
      <c r="M53" s="147"/>
      <c r="N53" s="147"/>
      <c r="O53" s="147"/>
      <c r="P53" s="147"/>
      <c r="Q53" s="297"/>
    </row>
    <row r="54" spans="1:17" ht="13.5" thickBot="1">
      <c r="A54" s="268"/>
      <c r="B54" s="138" t="s">
        <v>2</v>
      </c>
      <c r="C54" s="27">
        <v>75</v>
      </c>
      <c r="D54" s="27"/>
      <c r="E54" s="27"/>
      <c r="F54" s="27"/>
      <c r="G54" s="27"/>
      <c r="H54" s="27"/>
      <c r="I54" s="285">
        <f t="shared" si="0"/>
        <v>75</v>
      </c>
      <c r="J54" s="285"/>
      <c r="K54" s="145" t="str">
        <f>IF(I54&gt;=$N$100,"Over","Under")</f>
        <v>Over</v>
      </c>
      <c r="L54" s="148"/>
      <c r="M54" s="149"/>
      <c r="N54" s="149"/>
      <c r="O54" s="149"/>
      <c r="P54" s="149"/>
      <c r="Q54" s="298"/>
    </row>
    <row r="55" spans="1:17">
      <c r="A55" s="266">
        <v>18</v>
      </c>
      <c r="B55" s="137" t="s">
        <v>0</v>
      </c>
      <c r="C55" s="28">
        <v>132</v>
      </c>
      <c r="D55" s="28"/>
      <c r="E55" s="28"/>
      <c r="F55" s="28"/>
      <c r="G55" s="28"/>
      <c r="H55" s="28"/>
      <c r="I55" s="269">
        <f t="shared" si="0"/>
        <v>132</v>
      </c>
      <c r="J55" s="269"/>
      <c r="K55" s="144" t="str">
        <f>IF(I55&gt;=$L$100,"Over","Under")</f>
        <v>Under</v>
      </c>
      <c r="L55" s="201">
        <f>+I55</f>
        <v>132</v>
      </c>
      <c r="M55" s="202">
        <f>+I56</f>
        <v>80</v>
      </c>
      <c r="N55" s="202">
        <f>+I57</f>
        <v>80</v>
      </c>
      <c r="O55" s="203">
        <f>+(2/3*M55)+(1/3*L55)</f>
        <v>97.333333333333329</v>
      </c>
      <c r="P55" s="202">
        <f>+L55-M55</f>
        <v>52</v>
      </c>
      <c r="Q55" s="296">
        <v>18</v>
      </c>
    </row>
    <row r="56" spans="1:17">
      <c r="A56" s="267"/>
      <c r="B56" s="132" t="s">
        <v>1</v>
      </c>
      <c r="C56" s="26">
        <v>80</v>
      </c>
      <c r="D56" s="26"/>
      <c r="E56" s="26"/>
      <c r="F56" s="26"/>
      <c r="G56" s="26"/>
      <c r="H56" s="26"/>
      <c r="I56" s="284">
        <f t="shared" si="0"/>
        <v>80</v>
      </c>
      <c r="J56" s="284"/>
      <c r="K56" s="153" t="str">
        <f>IF(I56&gt;=$M$100,"Over","Under")</f>
        <v>Under</v>
      </c>
      <c r="L56" s="146"/>
      <c r="M56" s="147"/>
      <c r="N56" s="147"/>
      <c r="O56" s="147"/>
      <c r="P56" s="147"/>
      <c r="Q56" s="297"/>
    </row>
    <row r="57" spans="1:17" ht="13.5" thickBot="1">
      <c r="A57" s="268"/>
      <c r="B57" s="138" t="s">
        <v>2</v>
      </c>
      <c r="C57" s="27">
        <v>80</v>
      </c>
      <c r="D57" s="27"/>
      <c r="E57" s="27"/>
      <c r="F57" s="27"/>
      <c r="G57" s="27"/>
      <c r="H57" s="27"/>
      <c r="I57" s="285">
        <f t="shared" si="0"/>
        <v>80</v>
      </c>
      <c r="J57" s="285"/>
      <c r="K57" s="145" t="str">
        <f>IF(I57&gt;=$N$100,"Over","Under")</f>
        <v>Over</v>
      </c>
      <c r="L57" s="148"/>
      <c r="M57" s="149"/>
      <c r="N57" s="149"/>
      <c r="O57" s="149"/>
      <c r="P57" s="149"/>
      <c r="Q57" s="298"/>
    </row>
    <row r="58" spans="1:17">
      <c r="A58" s="266">
        <v>19</v>
      </c>
      <c r="B58" s="137" t="s">
        <v>0</v>
      </c>
      <c r="C58" s="28">
        <v>130</v>
      </c>
      <c r="D58" s="28"/>
      <c r="E58" s="28"/>
      <c r="F58" s="28"/>
      <c r="G58" s="28"/>
      <c r="H58" s="28"/>
      <c r="I58" s="269">
        <f t="shared" si="0"/>
        <v>130</v>
      </c>
      <c r="J58" s="269"/>
      <c r="K58" s="144" t="str">
        <f>IF(I58&gt;=$L$100,"Over","Under")</f>
        <v>Under</v>
      </c>
      <c r="L58" s="201">
        <f>+I58</f>
        <v>130</v>
      </c>
      <c r="M58" s="202">
        <f>+I59</f>
        <v>75</v>
      </c>
      <c r="N58" s="202">
        <f>+I60</f>
        <v>65</v>
      </c>
      <c r="O58" s="203">
        <f>+(2/3*M58)+(1/3*L58)</f>
        <v>93.333333333333329</v>
      </c>
      <c r="P58" s="202">
        <f>+L58-M58</f>
        <v>55</v>
      </c>
      <c r="Q58" s="296">
        <v>19</v>
      </c>
    </row>
    <row r="59" spans="1:17">
      <c r="A59" s="267"/>
      <c r="B59" s="132" t="s">
        <v>1</v>
      </c>
      <c r="C59" s="26">
        <v>75</v>
      </c>
      <c r="D59" s="26"/>
      <c r="E59" s="26"/>
      <c r="F59" s="26"/>
      <c r="G59" s="26"/>
      <c r="H59" s="26"/>
      <c r="I59" s="284">
        <f t="shared" si="0"/>
        <v>75</v>
      </c>
      <c r="J59" s="284"/>
      <c r="K59" s="153" t="str">
        <f>IF(I59&gt;=$M$100,"Over","Under")</f>
        <v>Under</v>
      </c>
      <c r="L59" s="146"/>
      <c r="M59" s="147"/>
      <c r="N59" s="147"/>
      <c r="O59" s="147"/>
      <c r="P59" s="147"/>
      <c r="Q59" s="297"/>
    </row>
    <row r="60" spans="1:17" ht="13.5" thickBot="1">
      <c r="A60" s="268"/>
      <c r="B60" s="138" t="s">
        <v>2</v>
      </c>
      <c r="C60" s="27">
        <v>65</v>
      </c>
      <c r="D60" s="27"/>
      <c r="E60" s="27"/>
      <c r="F60" s="27"/>
      <c r="G60" s="27"/>
      <c r="H60" s="27"/>
      <c r="I60" s="285">
        <f t="shared" si="0"/>
        <v>65</v>
      </c>
      <c r="J60" s="285"/>
      <c r="K60" s="145" t="str">
        <f>IF(I60&gt;=$N$100,"Over","Under")</f>
        <v>Under</v>
      </c>
      <c r="L60" s="148"/>
      <c r="M60" s="149"/>
      <c r="N60" s="149"/>
      <c r="O60" s="149"/>
      <c r="P60" s="149"/>
      <c r="Q60" s="298"/>
    </row>
    <row r="61" spans="1:17">
      <c r="A61" s="266">
        <v>20</v>
      </c>
      <c r="B61" s="137" t="s">
        <v>0</v>
      </c>
      <c r="C61" s="28">
        <v>130</v>
      </c>
      <c r="D61" s="28"/>
      <c r="E61" s="28"/>
      <c r="F61" s="28"/>
      <c r="G61" s="28"/>
      <c r="H61" s="28"/>
      <c r="I61" s="269">
        <f t="shared" si="0"/>
        <v>130</v>
      </c>
      <c r="J61" s="269"/>
      <c r="K61" s="144" t="str">
        <f>IF(I61&gt;=$L$100,"Over","Under")</f>
        <v>Under</v>
      </c>
      <c r="L61" s="201">
        <f>+I61</f>
        <v>130</v>
      </c>
      <c r="M61" s="202">
        <f>+I62</f>
        <v>75</v>
      </c>
      <c r="N61" s="202">
        <f>+I63</f>
        <v>65</v>
      </c>
      <c r="O61" s="203">
        <f>+(2/3*M61)+(1/3*L61)</f>
        <v>93.333333333333329</v>
      </c>
      <c r="P61" s="202">
        <f>+L61-M61</f>
        <v>55</v>
      </c>
      <c r="Q61" s="296">
        <v>20</v>
      </c>
    </row>
    <row r="62" spans="1:17">
      <c r="A62" s="267"/>
      <c r="B62" s="132" t="s">
        <v>1</v>
      </c>
      <c r="C62" s="26">
        <v>75</v>
      </c>
      <c r="D62" s="26"/>
      <c r="E62" s="26"/>
      <c r="F62" s="26"/>
      <c r="G62" s="26"/>
      <c r="H62" s="26"/>
      <c r="I62" s="284">
        <f t="shared" si="0"/>
        <v>75</v>
      </c>
      <c r="J62" s="284"/>
      <c r="K62" s="153" t="str">
        <f>IF(I62&gt;=$M$100,"Over","Under")</f>
        <v>Under</v>
      </c>
      <c r="L62" s="146"/>
      <c r="M62" s="147"/>
      <c r="N62" s="147"/>
      <c r="O62" s="147"/>
      <c r="P62" s="147"/>
      <c r="Q62" s="297"/>
    </row>
    <row r="63" spans="1:17" ht="13.5" thickBot="1">
      <c r="A63" s="268"/>
      <c r="B63" s="138" t="s">
        <v>2</v>
      </c>
      <c r="C63" s="27">
        <v>65</v>
      </c>
      <c r="D63" s="27"/>
      <c r="E63" s="27"/>
      <c r="F63" s="27"/>
      <c r="G63" s="27"/>
      <c r="H63" s="27"/>
      <c r="I63" s="285">
        <f t="shared" si="0"/>
        <v>65</v>
      </c>
      <c r="J63" s="285"/>
      <c r="K63" s="145" t="str">
        <f>IF(I63&gt;=$N$100,"Over","Under")</f>
        <v>Under</v>
      </c>
      <c r="L63" s="148"/>
      <c r="M63" s="149"/>
      <c r="N63" s="149"/>
      <c r="O63" s="149"/>
      <c r="P63" s="149"/>
      <c r="Q63" s="298"/>
    </row>
    <row r="64" spans="1:17">
      <c r="A64" s="266">
        <v>21</v>
      </c>
      <c r="B64" s="137" t="s">
        <v>0</v>
      </c>
      <c r="C64" s="28">
        <v>130</v>
      </c>
      <c r="D64" s="28"/>
      <c r="E64" s="28"/>
      <c r="F64" s="28"/>
      <c r="G64" s="28"/>
      <c r="H64" s="28"/>
      <c r="I64" s="269">
        <f t="shared" si="0"/>
        <v>130</v>
      </c>
      <c r="J64" s="269"/>
      <c r="K64" s="144" t="str">
        <f>IF(I64&gt;=$L$100,"Over","Under")</f>
        <v>Under</v>
      </c>
      <c r="L64" s="209">
        <f>+I64</f>
        <v>130</v>
      </c>
      <c r="M64" s="210">
        <f>+I65</f>
        <v>75</v>
      </c>
      <c r="N64" s="210">
        <f>+I66</f>
        <v>65</v>
      </c>
      <c r="O64" s="211">
        <f>+(2/3*M64)+(1/3*L64)</f>
        <v>93.333333333333329</v>
      </c>
      <c r="P64" s="210">
        <f>+L64-M64</f>
        <v>55</v>
      </c>
      <c r="Q64" s="296">
        <v>21</v>
      </c>
    </row>
    <row r="65" spans="1:23">
      <c r="A65" s="267"/>
      <c r="B65" s="132" t="s">
        <v>1</v>
      </c>
      <c r="C65" s="26">
        <v>75</v>
      </c>
      <c r="D65" s="26"/>
      <c r="E65" s="26"/>
      <c r="F65" s="26"/>
      <c r="G65" s="26"/>
      <c r="H65" s="26"/>
      <c r="I65" s="284">
        <f t="shared" si="0"/>
        <v>75</v>
      </c>
      <c r="J65" s="284"/>
      <c r="K65" s="153" t="str">
        <f>IF(I65&gt;=$M$100,"Over","Under")</f>
        <v>Under</v>
      </c>
      <c r="L65" s="146"/>
      <c r="M65" s="147"/>
      <c r="N65" s="147"/>
      <c r="O65" s="147"/>
      <c r="P65" s="147"/>
      <c r="Q65" s="297"/>
    </row>
    <row r="66" spans="1:23" ht="13.5" thickBot="1">
      <c r="A66" s="268"/>
      <c r="B66" s="138" t="s">
        <v>2</v>
      </c>
      <c r="C66" s="27">
        <v>65</v>
      </c>
      <c r="D66" s="27"/>
      <c r="E66" s="27"/>
      <c r="F66" s="27"/>
      <c r="G66" s="27"/>
      <c r="H66" s="27"/>
      <c r="I66" s="285">
        <f t="shared" si="0"/>
        <v>65</v>
      </c>
      <c r="J66" s="285"/>
      <c r="K66" s="145" t="str">
        <f>IF(I66&gt;=$N$100,"Over","Under")</f>
        <v>Under</v>
      </c>
      <c r="L66" s="148"/>
      <c r="M66" s="149"/>
      <c r="N66" s="149"/>
      <c r="O66" s="149"/>
      <c r="P66" s="149"/>
      <c r="Q66" s="298"/>
    </row>
    <row r="67" spans="1:23">
      <c r="A67" s="266">
        <v>22</v>
      </c>
      <c r="B67" s="137" t="s">
        <v>0</v>
      </c>
      <c r="C67" s="28">
        <v>130</v>
      </c>
      <c r="D67" s="28"/>
      <c r="E67" s="28"/>
      <c r="F67" s="28"/>
      <c r="G67" s="28"/>
      <c r="H67" s="28"/>
      <c r="I67" s="269">
        <f t="shared" si="0"/>
        <v>130</v>
      </c>
      <c r="J67" s="269"/>
      <c r="K67" s="144" t="str">
        <f>IF(I67&gt;=$L$100,"Over","Under")</f>
        <v>Under</v>
      </c>
      <c r="L67" s="201">
        <f>+I67</f>
        <v>130</v>
      </c>
      <c r="M67" s="202">
        <f>+I68</f>
        <v>75</v>
      </c>
      <c r="N67" s="202">
        <f>+I69</f>
        <v>65</v>
      </c>
      <c r="O67" s="203">
        <f>+(2/3*M67)+(1/3*L67)</f>
        <v>93.333333333333329</v>
      </c>
      <c r="P67" s="202">
        <f>+L67-M67</f>
        <v>55</v>
      </c>
      <c r="Q67" s="296">
        <v>22</v>
      </c>
    </row>
    <row r="68" spans="1:23">
      <c r="A68" s="267"/>
      <c r="B68" s="132" t="s">
        <v>1</v>
      </c>
      <c r="C68" s="26">
        <v>75</v>
      </c>
      <c r="D68" s="26"/>
      <c r="E68" s="26"/>
      <c r="F68" s="26"/>
      <c r="G68" s="26"/>
      <c r="H68" s="26"/>
      <c r="I68" s="284">
        <f t="shared" ref="I68:I93" si="2">INT(AVERAGE(C68:H68))</f>
        <v>75</v>
      </c>
      <c r="J68" s="284"/>
      <c r="K68" s="153" t="str">
        <f>IF(I68&gt;=$M$100,"Over","Under")</f>
        <v>Under</v>
      </c>
      <c r="L68" s="146"/>
      <c r="M68" s="147"/>
      <c r="N68" s="147"/>
      <c r="O68" s="147"/>
      <c r="P68" s="147"/>
      <c r="Q68" s="297"/>
    </row>
    <row r="69" spans="1:23" ht="13.5" thickBot="1">
      <c r="A69" s="268"/>
      <c r="B69" s="138" t="s">
        <v>2</v>
      </c>
      <c r="C69" s="27">
        <v>65</v>
      </c>
      <c r="D69" s="27"/>
      <c r="E69" s="27"/>
      <c r="F69" s="27"/>
      <c r="G69" s="27"/>
      <c r="H69" s="27"/>
      <c r="I69" s="285">
        <f t="shared" si="2"/>
        <v>65</v>
      </c>
      <c r="J69" s="285"/>
      <c r="K69" s="145" t="str">
        <f>IF(I69&gt;=$N$100,"Over","Under")</f>
        <v>Under</v>
      </c>
      <c r="L69" s="148"/>
      <c r="M69" s="149"/>
      <c r="N69" s="149"/>
      <c r="O69" s="149"/>
      <c r="P69" s="149"/>
      <c r="Q69" s="298"/>
    </row>
    <row r="70" spans="1:23">
      <c r="A70" s="266">
        <v>23</v>
      </c>
      <c r="B70" s="137" t="s">
        <v>0</v>
      </c>
      <c r="C70" s="28">
        <v>130</v>
      </c>
      <c r="D70" s="28"/>
      <c r="E70" s="28"/>
      <c r="F70" s="28"/>
      <c r="G70" s="28"/>
      <c r="H70" s="28"/>
      <c r="I70" s="269">
        <f t="shared" si="2"/>
        <v>130</v>
      </c>
      <c r="J70" s="269"/>
      <c r="K70" s="144" t="str">
        <f>IF(I70&gt;=$L$100,"Over","Under")</f>
        <v>Under</v>
      </c>
      <c r="L70" s="201">
        <f>+I70</f>
        <v>130</v>
      </c>
      <c r="M70" s="202">
        <f>+I71</f>
        <v>75</v>
      </c>
      <c r="N70" s="202">
        <f>+I72</f>
        <v>65</v>
      </c>
      <c r="O70" s="203">
        <f>+(2/3*M70)+(1/3*L70)</f>
        <v>93.333333333333329</v>
      </c>
      <c r="P70" s="202">
        <f>+L70-M70</f>
        <v>55</v>
      </c>
      <c r="Q70" s="296">
        <v>23</v>
      </c>
    </row>
    <row r="71" spans="1:23">
      <c r="A71" s="267"/>
      <c r="B71" s="132" t="s">
        <v>1</v>
      </c>
      <c r="C71" s="26">
        <v>75</v>
      </c>
      <c r="D71" s="26"/>
      <c r="E71" s="26"/>
      <c r="F71" s="26"/>
      <c r="G71" s="26"/>
      <c r="H71" s="26"/>
      <c r="I71" s="284">
        <f t="shared" si="2"/>
        <v>75</v>
      </c>
      <c r="J71" s="284"/>
      <c r="K71" s="153" t="str">
        <f>IF(I71&gt;=$M$100,"Over","Under")</f>
        <v>Under</v>
      </c>
      <c r="L71" s="146"/>
      <c r="M71" s="147"/>
      <c r="N71" s="147"/>
      <c r="O71" s="147"/>
      <c r="P71" s="147"/>
      <c r="Q71" s="297"/>
    </row>
    <row r="72" spans="1:23" ht="13.5" thickBot="1">
      <c r="A72" s="268"/>
      <c r="B72" s="138" t="s">
        <v>2</v>
      </c>
      <c r="C72" s="27">
        <v>65</v>
      </c>
      <c r="D72" s="27"/>
      <c r="E72" s="27"/>
      <c r="F72" s="27"/>
      <c r="G72" s="27"/>
      <c r="H72" s="27"/>
      <c r="I72" s="285">
        <f t="shared" si="2"/>
        <v>65</v>
      </c>
      <c r="J72" s="285"/>
      <c r="K72" s="145" t="str">
        <f>IF(I72&gt;=$N$100,"Over","Under")</f>
        <v>Under</v>
      </c>
      <c r="L72" s="148"/>
      <c r="M72" s="149"/>
      <c r="N72" s="149"/>
      <c r="O72" s="149"/>
      <c r="P72" s="149"/>
      <c r="Q72" s="298"/>
    </row>
    <row r="73" spans="1:23">
      <c r="A73" s="266">
        <v>24</v>
      </c>
      <c r="B73" s="137" t="s">
        <v>0</v>
      </c>
      <c r="C73" s="28">
        <v>130</v>
      </c>
      <c r="D73" s="28"/>
      <c r="E73" s="28"/>
      <c r="F73" s="28"/>
      <c r="G73" s="28"/>
      <c r="H73" s="28"/>
      <c r="I73" s="269">
        <f t="shared" si="2"/>
        <v>130</v>
      </c>
      <c r="J73" s="269"/>
      <c r="K73" s="144" t="str">
        <f>IF(I73&gt;=$L$100,"Over","Under")</f>
        <v>Under</v>
      </c>
      <c r="L73" s="201">
        <f>+I73</f>
        <v>130</v>
      </c>
      <c r="M73" s="202">
        <f>+I74</f>
        <v>75</v>
      </c>
      <c r="N73" s="202">
        <f>+I75</f>
        <v>65</v>
      </c>
      <c r="O73" s="203">
        <f>+(2/3*M73)+(1/3*L73)</f>
        <v>93.333333333333329</v>
      </c>
      <c r="P73" s="202">
        <f>+L73-M73</f>
        <v>55</v>
      </c>
      <c r="Q73" s="296">
        <v>24</v>
      </c>
    </row>
    <row r="74" spans="1:23">
      <c r="A74" s="267"/>
      <c r="B74" s="132" t="s">
        <v>1</v>
      </c>
      <c r="C74" s="26">
        <v>75</v>
      </c>
      <c r="D74" s="26"/>
      <c r="E74" s="26"/>
      <c r="F74" s="26"/>
      <c r="G74" s="26"/>
      <c r="H74" s="26"/>
      <c r="I74" s="284">
        <f t="shared" si="2"/>
        <v>75</v>
      </c>
      <c r="J74" s="284"/>
      <c r="K74" s="153" t="str">
        <f>IF(I74&gt;=$M$100,"Over","Under")</f>
        <v>Under</v>
      </c>
      <c r="L74" s="146"/>
      <c r="M74" s="147"/>
      <c r="N74" s="147"/>
      <c r="O74" s="147"/>
      <c r="P74" s="147"/>
      <c r="Q74" s="297"/>
    </row>
    <row r="75" spans="1:23" ht="13.5" thickBot="1">
      <c r="A75" s="268"/>
      <c r="B75" s="138" t="s">
        <v>2</v>
      </c>
      <c r="C75" s="27">
        <v>65</v>
      </c>
      <c r="D75" s="27"/>
      <c r="E75" s="27"/>
      <c r="F75" s="27"/>
      <c r="G75" s="27"/>
      <c r="H75" s="27"/>
      <c r="I75" s="285">
        <f t="shared" si="2"/>
        <v>65</v>
      </c>
      <c r="J75" s="285"/>
      <c r="K75" s="145" t="str">
        <f>IF(I75&gt;=$N$100,"Over","Under")</f>
        <v>Under</v>
      </c>
      <c r="L75" s="148"/>
      <c r="M75" s="149"/>
      <c r="N75" s="149"/>
      <c r="O75" s="149"/>
      <c r="P75" s="149"/>
      <c r="Q75" s="298"/>
    </row>
    <row r="76" spans="1:23">
      <c r="A76" s="266">
        <v>25</v>
      </c>
      <c r="B76" s="137" t="s">
        <v>0</v>
      </c>
      <c r="C76" s="28">
        <v>130</v>
      </c>
      <c r="D76" s="28"/>
      <c r="E76" s="28"/>
      <c r="F76" s="28"/>
      <c r="G76" s="28"/>
      <c r="H76" s="28"/>
      <c r="I76" s="269">
        <f t="shared" si="2"/>
        <v>130</v>
      </c>
      <c r="J76" s="269"/>
      <c r="K76" s="144" t="str">
        <f>IF(I76&gt;=$L$100,"Over","Under")</f>
        <v>Under</v>
      </c>
      <c r="L76" s="201">
        <f>+I76</f>
        <v>130</v>
      </c>
      <c r="M76" s="202">
        <f>+I77</f>
        <v>75</v>
      </c>
      <c r="N76" s="202">
        <f>+I78</f>
        <v>65</v>
      </c>
      <c r="O76" s="203">
        <f>+(2/3*M76)+(1/3*L76)</f>
        <v>93.333333333333329</v>
      </c>
      <c r="P76" s="202">
        <f>+L76-M76</f>
        <v>55</v>
      </c>
      <c r="Q76" s="296">
        <v>25</v>
      </c>
    </row>
    <row r="77" spans="1:23">
      <c r="A77" s="267"/>
      <c r="B77" s="132" t="s">
        <v>1</v>
      </c>
      <c r="C77" s="26">
        <v>75</v>
      </c>
      <c r="D77" s="26"/>
      <c r="E77" s="26"/>
      <c r="F77" s="26"/>
      <c r="G77" s="26"/>
      <c r="H77" s="26"/>
      <c r="I77" s="284">
        <f t="shared" si="2"/>
        <v>75</v>
      </c>
      <c r="J77" s="284"/>
      <c r="K77" s="153" t="str">
        <f>IF(I77&gt;=$M$100,"Over","Under")</f>
        <v>Under</v>
      </c>
      <c r="L77" s="146"/>
      <c r="M77" s="147"/>
      <c r="N77" s="147"/>
      <c r="O77" s="147"/>
      <c r="P77" s="147"/>
      <c r="Q77" s="297"/>
    </row>
    <row r="78" spans="1:23" ht="13.5" thickBot="1">
      <c r="A78" s="268"/>
      <c r="B78" s="138" t="s">
        <v>2</v>
      </c>
      <c r="C78" s="27">
        <v>65</v>
      </c>
      <c r="D78" s="27"/>
      <c r="E78" s="27"/>
      <c r="F78" s="27"/>
      <c r="G78" s="27"/>
      <c r="H78" s="27"/>
      <c r="I78" s="285">
        <f t="shared" si="2"/>
        <v>65</v>
      </c>
      <c r="J78" s="285"/>
      <c r="K78" s="145" t="str">
        <f>IF(I78&gt;=$N$100,"Over","Under")</f>
        <v>Under</v>
      </c>
      <c r="L78" s="148"/>
      <c r="M78" s="149"/>
      <c r="N78" s="149"/>
      <c r="O78" s="149"/>
      <c r="P78" s="149"/>
      <c r="Q78" s="298"/>
    </row>
    <row r="79" spans="1:23">
      <c r="A79" s="266">
        <v>26</v>
      </c>
      <c r="B79" s="137" t="s">
        <v>0</v>
      </c>
      <c r="C79" s="28">
        <v>130</v>
      </c>
      <c r="D79" s="28"/>
      <c r="E79" s="28"/>
      <c r="F79" s="28"/>
      <c r="G79" s="28"/>
      <c r="H79" s="28"/>
      <c r="I79" s="269">
        <f t="shared" si="2"/>
        <v>130</v>
      </c>
      <c r="J79" s="269"/>
      <c r="K79" s="144" t="str">
        <f>IF(I79&gt;=$L$100,"Over","Under")</f>
        <v>Under</v>
      </c>
      <c r="L79" s="201">
        <f>+I79</f>
        <v>130</v>
      </c>
      <c r="M79" s="202">
        <f>+I80</f>
        <v>75</v>
      </c>
      <c r="N79" s="202">
        <f>+I81</f>
        <v>65</v>
      </c>
      <c r="O79" s="203">
        <f>+(2/3*M79)+(1/3*L79)</f>
        <v>93.333333333333329</v>
      </c>
      <c r="P79" s="202">
        <f>+L79-M79</f>
        <v>55</v>
      </c>
      <c r="Q79" s="296">
        <v>26</v>
      </c>
    </row>
    <row r="80" spans="1:23">
      <c r="A80" s="267"/>
      <c r="B80" s="132" t="s">
        <v>1</v>
      </c>
      <c r="C80" s="26">
        <v>75</v>
      </c>
      <c r="D80" s="26"/>
      <c r="E80" s="26"/>
      <c r="F80" s="26"/>
      <c r="G80" s="26"/>
      <c r="H80" s="26"/>
      <c r="I80" s="284">
        <f t="shared" si="2"/>
        <v>75</v>
      </c>
      <c r="J80" s="284"/>
      <c r="K80" s="153" t="str">
        <f>IF(I80&gt;=$M$100,"Over","Under")</f>
        <v>Under</v>
      </c>
      <c r="L80" s="146"/>
      <c r="M80" s="147"/>
      <c r="N80" s="147"/>
      <c r="O80" s="147"/>
      <c r="P80" s="147"/>
      <c r="Q80" s="297"/>
      <c r="R80" s="139" t="str">
        <f>+L2</f>
        <v>Systolisk</v>
      </c>
      <c r="S80" s="49" t="str">
        <f>+M2</f>
        <v>Diastolisk</v>
      </c>
      <c r="T80" s="50" t="str">
        <f>+N2</f>
        <v>Puls</v>
      </c>
      <c r="U80" s="51" t="str">
        <f>+O2</f>
        <v>Middel</v>
      </c>
      <c r="V80" s="124" t="str">
        <f>+P2</f>
        <v>Pulstrykket</v>
      </c>
      <c r="W80" s="40"/>
    </row>
    <row r="81" spans="1:23" ht="13.5" thickBot="1">
      <c r="A81" s="268"/>
      <c r="B81" s="138" t="s">
        <v>2</v>
      </c>
      <c r="C81" s="27">
        <v>65</v>
      </c>
      <c r="D81" s="27"/>
      <c r="E81" s="27"/>
      <c r="F81" s="27"/>
      <c r="G81" s="27"/>
      <c r="H81" s="27"/>
      <c r="I81" s="285">
        <f t="shared" si="2"/>
        <v>65</v>
      </c>
      <c r="J81" s="285"/>
      <c r="K81" s="145" t="str">
        <f>IF(I81&gt;=$N$100,"Over","Under")</f>
        <v>Under</v>
      </c>
      <c r="L81" s="148"/>
      <c r="M81" s="149"/>
      <c r="N81" s="149"/>
      <c r="O81" s="149"/>
      <c r="P81" s="149"/>
      <c r="Q81" s="298"/>
      <c r="R81" s="307" t="s">
        <v>21</v>
      </c>
      <c r="S81" s="274"/>
      <c r="T81" s="274"/>
      <c r="U81" s="274"/>
      <c r="V81" s="274"/>
    </row>
    <row r="82" spans="1:23">
      <c r="A82" s="266">
        <v>27</v>
      </c>
      <c r="B82" s="137" t="s">
        <v>0</v>
      </c>
      <c r="C82" s="28">
        <v>131</v>
      </c>
      <c r="D82" s="28"/>
      <c r="E82" s="28"/>
      <c r="F82" s="28"/>
      <c r="G82" s="28"/>
      <c r="H82" s="28"/>
      <c r="I82" s="269">
        <f t="shared" si="2"/>
        <v>131</v>
      </c>
      <c r="J82" s="269"/>
      <c r="K82" s="144" t="str">
        <f>IF(I82&gt;=$L$100,"Over","Under")</f>
        <v>Under</v>
      </c>
      <c r="L82" s="201">
        <f>+I82</f>
        <v>131</v>
      </c>
      <c r="M82" s="202">
        <f>+I83</f>
        <v>75</v>
      </c>
      <c r="N82" s="202">
        <f>+I84</f>
        <v>70</v>
      </c>
      <c r="O82" s="203">
        <f>+(2/3*M82)+(1/3*L82)</f>
        <v>93.666666666666657</v>
      </c>
      <c r="P82" s="202">
        <f>+L82-M82</f>
        <v>56</v>
      </c>
      <c r="Q82" s="296">
        <v>27</v>
      </c>
      <c r="R82" s="5">
        <v>135</v>
      </c>
      <c r="S82" s="7">
        <v>80</v>
      </c>
      <c r="T82" s="14">
        <v>75</v>
      </c>
      <c r="U82" s="16">
        <f>+(2/3*S82)+(1/3*R82)</f>
        <v>98.333333333333329</v>
      </c>
      <c r="V82" s="122">
        <f>+R82-S82</f>
        <v>55</v>
      </c>
      <c r="W82" s="151"/>
    </row>
    <row r="83" spans="1:23">
      <c r="A83" s="267"/>
      <c r="B83" s="132" t="s">
        <v>1</v>
      </c>
      <c r="C83" s="26">
        <v>75</v>
      </c>
      <c r="D83" s="26"/>
      <c r="E83" s="26"/>
      <c r="F83" s="26"/>
      <c r="G83" s="26"/>
      <c r="H83" s="26"/>
      <c r="I83" s="284">
        <f t="shared" si="2"/>
        <v>75</v>
      </c>
      <c r="J83" s="284"/>
      <c r="K83" s="153" t="str">
        <f>IF(I83&gt;=$M$100,"Over","Under")</f>
        <v>Under</v>
      </c>
      <c r="L83" s="146"/>
      <c r="M83" s="147"/>
      <c r="N83" s="147"/>
      <c r="O83" s="147"/>
      <c r="P83" s="147"/>
      <c r="Q83" s="297"/>
      <c r="R83" s="307" t="s">
        <v>22</v>
      </c>
      <c r="S83" s="274"/>
      <c r="T83" s="274"/>
      <c r="U83" s="274"/>
      <c r="V83" s="274"/>
      <c r="W83" s="91"/>
    </row>
    <row r="84" spans="1:23" ht="13.5" thickBot="1">
      <c r="A84" s="268"/>
      <c r="B84" s="138" t="s">
        <v>2</v>
      </c>
      <c r="C84" s="27">
        <v>70</v>
      </c>
      <c r="D84" s="27"/>
      <c r="E84" s="27"/>
      <c r="F84" s="27"/>
      <c r="G84" s="27"/>
      <c r="H84" s="27"/>
      <c r="I84" s="285">
        <f t="shared" si="2"/>
        <v>70</v>
      </c>
      <c r="J84" s="285"/>
      <c r="K84" s="145" t="str">
        <f>IF(I84&gt;=$N$100,"Over","Under")</f>
        <v>Under</v>
      </c>
      <c r="L84" s="148"/>
      <c r="M84" s="149"/>
      <c r="N84" s="149"/>
      <c r="O84" s="149"/>
      <c r="P84" s="149"/>
      <c r="Q84" s="298"/>
      <c r="R84" s="139" t="str">
        <f>+R80</f>
        <v>Systolisk</v>
      </c>
      <c r="S84" s="49" t="str">
        <f>+S80</f>
        <v>Diastolisk</v>
      </c>
      <c r="T84" s="50" t="str">
        <f>+T80</f>
        <v>Puls</v>
      </c>
      <c r="U84" s="51" t="str">
        <f>+U80</f>
        <v>Middel</v>
      </c>
      <c r="V84" s="124" t="str">
        <f>+V80</f>
        <v>Pulstrykket</v>
      </c>
      <c r="W84" s="91"/>
    </row>
    <row r="85" spans="1:23">
      <c r="A85" s="266">
        <v>28</v>
      </c>
      <c r="B85" s="137" t="s">
        <v>0</v>
      </c>
      <c r="C85" s="28">
        <v>136</v>
      </c>
      <c r="D85" s="28"/>
      <c r="E85" s="28"/>
      <c r="F85" s="28"/>
      <c r="G85" s="28"/>
      <c r="H85" s="28"/>
      <c r="I85" s="269">
        <f t="shared" si="2"/>
        <v>136</v>
      </c>
      <c r="J85" s="269"/>
      <c r="K85" s="144" t="str">
        <f>IF(I85&gt;=$L$100,"Over","Under")</f>
        <v>Under</v>
      </c>
      <c r="L85" s="201">
        <f>+I85</f>
        <v>136</v>
      </c>
      <c r="M85" s="202">
        <f>+I86</f>
        <v>76</v>
      </c>
      <c r="N85" s="202">
        <f>+I87</f>
        <v>74</v>
      </c>
      <c r="O85" s="203">
        <f>+(2/3*M85)+(1/3*L85)</f>
        <v>96</v>
      </c>
      <c r="P85" s="202">
        <f>+L85-M85</f>
        <v>60</v>
      </c>
      <c r="Q85" s="296">
        <v>28</v>
      </c>
      <c r="R85" s="130">
        <f>MAX(L4:L94)</f>
        <v>159</v>
      </c>
      <c r="S85" s="65">
        <f>MAX(M4:M94)</f>
        <v>101</v>
      </c>
      <c r="T85" s="65">
        <f>MAX(N4:N94)</f>
        <v>80</v>
      </c>
      <c r="U85" s="65">
        <f>MAX(O4:O94)</f>
        <v>120.33333333333333</v>
      </c>
      <c r="V85" s="65">
        <f>MAX(P4:P94)</f>
        <v>74</v>
      </c>
      <c r="W85" s="91"/>
    </row>
    <row r="86" spans="1:23">
      <c r="A86" s="267"/>
      <c r="B86" s="132" t="s">
        <v>1</v>
      </c>
      <c r="C86" s="26">
        <v>76</v>
      </c>
      <c r="D86" s="26"/>
      <c r="E86" s="26"/>
      <c r="F86" s="26"/>
      <c r="G86" s="26"/>
      <c r="H86" s="26"/>
      <c r="I86" s="284">
        <f t="shared" si="2"/>
        <v>76</v>
      </c>
      <c r="J86" s="284"/>
      <c r="K86" s="153" t="str">
        <f>IF(I86&gt;=$M$100,"Over","Under")</f>
        <v>Under</v>
      </c>
      <c r="L86" s="146"/>
      <c r="M86" s="147"/>
      <c r="N86" s="147"/>
      <c r="O86" s="147"/>
      <c r="P86" s="147"/>
      <c r="Q86" s="297"/>
      <c r="R86" s="307" t="s">
        <v>23</v>
      </c>
      <c r="S86" s="274"/>
      <c r="T86" s="274"/>
      <c r="U86" s="274"/>
      <c r="V86" s="274"/>
      <c r="W86" s="91"/>
    </row>
    <row r="87" spans="1:23" ht="13.5" thickBot="1">
      <c r="A87" s="268"/>
      <c r="B87" s="138" t="s">
        <v>2</v>
      </c>
      <c r="C87" s="27">
        <v>74</v>
      </c>
      <c r="D87" s="27"/>
      <c r="E87" s="27"/>
      <c r="F87" s="27"/>
      <c r="G87" s="27"/>
      <c r="H87" s="27"/>
      <c r="I87" s="285">
        <f t="shared" si="2"/>
        <v>74</v>
      </c>
      <c r="J87" s="285"/>
      <c r="K87" s="145" t="str">
        <f>IF(I87&gt;=$N$100,"Over","Under")</f>
        <v>Under</v>
      </c>
      <c r="L87" s="148"/>
      <c r="M87" s="149"/>
      <c r="N87" s="149"/>
      <c r="O87" s="149"/>
      <c r="P87" s="149"/>
      <c r="Q87" s="298"/>
      <c r="R87" s="139" t="str">
        <f>+R84</f>
        <v>Systolisk</v>
      </c>
      <c r="S87" s="49" t="str">
        <f>+S84</f>
        <v>Diastolisk</v>
      </c>
      <c r="T87" s="50" t="str">
        <f>+T84</f>
        <v>Puls</v>
      </c>
      <c r="U87" s="51" t="str">
        <f>+U84</f>
        <v>Middel</v>
      </c>
      <c r="V87" s="124" t="str">
        <f>+V84</f>
        <v>Pulstrykket</v>
      </c>
      <c r="W87" s="91"/>
    </row>
    <row r="88" spans="1:23">
      <c r="A88" s="266">
        <v>29</v>
      </c>
      <c r="B88" s="137" t="s">
        <v>0</v>
      </c>
      <c r="C88" s="28">
        <v>130</v>
      </c>
      <c r="D88" s="28"/>
      <c r="E88" s="28"/>
      <c r="F88" s="28"/>
      <c r="G88" s="28"/>
      <c r="H88" s="28"/>
      <c r="I88" s="269">
        <f t="shared" si="2"/>
        <v>130</v>
      </c>
      <c r="J88" s="269"/>
      <c r="K88" s="144" t="str">
        <f>IF(I88&gt;=$L$100,"Over","Under")</f>
        <v>Under</v>
      </c>
      <c r="L88" s="201">
        <f>+I88</f>
        <v>130</v>
      </c>
      <c r="M88" s="202">
        <f>+I89</f>
        <v>75</v>
      </c>
      <c r="N88" s="202">
        <f>+I90</f>
        <v>65</v>
      </c>
      <c r="O88" s="203">
        <f>+(2/3*M88)+(1/3*L88)</f>
        <v>93.333333333333329</v>
      </c>
      <c r="P88" s="202">
        <f>+L88-M88</f>
        <v>55</v>
      </c>
      <c r="Q88" s="296">
        <v>29</v>
      </c>
      <c r="R88" s="130">
        <f>MIN(L4:L94)</f>
        <v>117</v>
      </c>
      <c r="S88" s="65">
        <f>MIN(M4:M94)</f>
        <v>67</v>
      </c>
      <c r="T88" s="65">
        <f>MIN(N4:N94)</f>
        <v>65</v>
      </c>
      <c r="U88" s="65">
        <f>MIN(O4:O94)</f>
        <v>85.666666666666657</v>
      </c>
      <c r="V88" s="65">
        <f>MIN(P4:P94)</f>
        <v>47</v>
      </c>
      <c r="W88" s="91"/>
    </row>
    <row r="89" spans="1:23">
      <c r="A89" s="267"/>
      <c r="B89" s="132" t="s">
        <v>1</v>
      </c>
      <c r="C89" s="26">
        <v>75</v>
      </c>
      <c r="D89" s="26"/>
      <c r="E89" s="26"/>
      <c r="F89" s="26"/>
      <c r="G89" s="26"/>
      <c r="H89" s="26"/>
      <c r="I89" s="284">
        <f t="shared" si="2"/>
        <v>75</v>
      </c>
      <c r="J89" s="284"/>
      <c r="K89" s="153" t="str">
        <f>IF(I89&gt;=$M$100,"Over","Under")</f>
        <v>Under</v>
      </c>
      <c r="L89" s="146"/>
      <c r="M89" s="147"/>
      <c r="N89" s="147"/>
      <c r="O89" s="147"/>
      <c r="P89" s="147"/>
      <c r="Q89" s="297"/>
      <c r="R89" s="45"/>
    </row>
    <row r="90" spans="1:23" ht="13.5" thickBot="1">
      <c r="A90" s="268"/>
      <c r="B90" s="138" t="s">
        <v>2</v>
      </c>
      <c r="C90" s="27">
        <v>65</v>
      </c>
      <c r="D90" s="27"/>
      <c r="E90" s="27"/>
      <c r="F90" s="27"/>
      <c r="G90" s="27"/>
      <c r="H90" s="27"/>
      <c r="I90" s="285">
        <f t="shared" si="2"/>
        <v>65</v>
      </c>
      <c r="J90" s="285"/>
      <c r="K90" s="145" t="str">
        <f>IF(I90&gt;=$N$100,"Over","Under")</f>
        <v>Under</v>
      </c>
      <c r="L90" s="148"/>
      <c r="M90" s="149"/>
      <c r="N90" s="149"/>
      <c r="O90" s="149"/>
      <c r="P90" s="149"/>
      <c r="Q90" s="298"/>
      <c r="R90" s="271" t="s">
        <v>26</v>
      </c>
      <c r="S90" s="271"/>
      <c r="T90" s="271"/>
      <c r="U90" s="70" t="s">
        <v>35</v>
      </c>
      <c r="V90" s="68" t="s">
        <v>41</v>
      </c>
    </row>
    <row r="91" spans="1:23">
      <c r="A91" s="266">
        <v>30</v>
      </c>
      <c r="B91" s="137" t="s">
        <v>0</v>
      </c>
      <c r="C91" s="28">
        <v>141</v>
      </c>
      <c r="D91" s="28"/>
      <c r="E91" s="28"/>
      <c r="F91" s="28"/>
      <c r="G91" s="28"/>
      <c r="H91" s="28"/>
      <c r="I91" s="269">
        <f t="shared" si="2"/>
        <v>141</v>
      </c>
      <c r="J91" s="269"/>
      <c r="K91" s="144" t="str">
        <f>IF(I91&gt;=$L$100,"Over","Under")</f>
        <v>Over</v>
      </c>
      <c r="L91" s="201">
        <f>+I91</f>
        <v>141</v>
      </c>
      <c r="M91" s="202">
        <f>+I92</f>
        <v>81</v>
      </c>
      <c r="N91" s="202">
        <f>+I93</f>
        <v>71</v>
      </c>
      <c r="O91" s="203">
        <f>+(2/3*M91)+(1/3*L91)</f>
        <v>101</v>
      </c>
      <c r="P91" s="202">
        <f>+L91-M91</f>
        <v>60</v>
      </c>
      <c r="Q91" s="296">
        <v>30</v>
      </c>
      <c r="R91" s="152"/>
      <c r="S91" s="158" t="s">
        <v>25</v>
      </c>
      <c r="T91" s="158" t="s">
        <v>24</v>
      </c>
      <c r="U91" s="9" t="s">
        <v>36</v>
      </c>
      <c r="V91" s="68" t="s">
        <v>42</v>
      </c>
    </row>
    <row r="92" spans="1:23">
      <c r="A92" s="267"/>
      <c r="B92" s="132" t="s">
        <v>1</v>
      </c>
      <c r="C92" s="26">
        <v>81</v>
      </c>
      <c r="D92" s="26"/>
      <c r="E92" s="26"/>
      <c r="F92" s="26"/>
      <c r="G92" s="26"/>
      <c r="H92" s="26"/>
      <c r="I92" s="284">
        <f t="shared" si="2"/>
        <v>81</v>
      </c>
      <c r="J92" s="284"/>
      <c r="K92" s="153" t="str">
        <f>IF(I92&gt;=$M$100,"Over","Under")</f>
        <v>Over</v>
      </c>
      <c r="L92" s="146"/>
      <c r="M92" s="147"/>
      <c r="N92" s="147"/>
      <c r="O92" s="147"/>
      <c r="P92" s="147"/>
      <c r="Q92" s="297"/>
      <c r="R92" s="156">
        <f>+L3</f>
        <v>133</v>
      </c>
      <c r="S92" s="48">
        <f>+Januar!S92</f>
        <v>100</v>
      </c>
      <c r="T92" s="48">
        <f>+Januar!T92</f>
        <v>135</v>
      </c>
      <c r="U92" s="9" t="s">
        <v>37</v>
      </c>
      <c r="V92" s="68" t="s">
        <v>43</v>
      </c>
    </row>
    <row r="93" spans="1:23" ht="13.5" thickBot="1">
      <c r="A93" s="268"/>
      <c r="B93" s="138" t="s">
        <v>2</v>
      </c>
      <c r="C93" s="27">
        <v>71</v>
      </c>
      <c r="D93" s="27"/>
      <c r="E93" s="27"/>
      <c r="F93" s="27"/>
      <c r="G93" s="27"/>
      <c r="H93" s="27"/>
      <c r="I93" s="285">
        <f t="shared" si="2"/>
        <v>71</v>
      </c>
      <c r="J93" s="285"/>
      <c r="K93" s="145" t="str">
        <f>IF(I93&gt;=$N$100,"Over","Under")</f>
        <v>Under</v>
      </c>
      <c r="L93" s="148"/>
      <c r="M93" s="149"/>
      <c r="N93" s="149"/>
      <c r="O93" s="149"/>
      <c r="P93" s="149"/>
      <c r="Q93" s="298"/>
      <c r="R93" s="157">
        <f>+M3</f>
        <v>75</v>
      </c>
      <c r="S93" s="126">
        <f>+Januar!S93</f>
        <v>60</v>
      </c>
      <c r="T93" s="126">
        <f>+Januar!T93</f>
        <v>85</v>
      </c>
      <c r="U93" s="9" t="s">
        <v>38</v>
      </c>
      <c r="V93" s="68" t="s">
        <v>44</v>
      </c>
    </row>
    <row r="94" spans="1:23">
      <c r="A94" s="266"/>
      <c r="B94" s="137"/>
      <c r="C94" s="28"/>
      <c r="D94" s="28"/>
      <c r="E94" s="28"/>
      <c r="F94" s="28"/>
      <c r="G94" s="28"/>
      <c r="H94" s="28"/>
      <c r="I94" s="269"/>
      <c r="J94" s="269"/>
      <c r="K94" s="144"/>
      <c r="L94" s="201"/>
      <c r="M94" s="202"/>
      <c r="N94" s="202"/>
      <c r="O94" s="203"/>
      <c r="P94" s="202"/>
      <c r="Q94" s="296"/>
      <c r="R94" s="262" t="s">
        <v>33</v>
      </c>
      <c r="S94" s="260"/>
      <c r="T94" s="260"/>
      <c r="U94" s="9" t="s">
        <v>39</v>
      </c>
      <c r="V94" s="68" t="s">
        <v>45</v>
      </c>
    </row>
    <row r="95" spans="1:23">
      <c r="A95" s="267"/>
      <c r="B95" s="132"/>
      <c r="C95" s="26"/>
      <c r="D95" s="26"/>
      <c r="E95" s="26"/>
      <c r="F95" s="26"/>
      <c r="G95" s="26"/>
      <c r="H95" s="26"/>
      <c r="I95" s="284"/>
      <c r="J95" s="284"/>
      <c r="K95" s="153"/>
      <c r="L95" s="146"/>
      <c r="M95" s="147"/>
      <c r="N95" s="147"/>
      <c r="O95" s="147"/>
      <c r="P95" s="147"/>
      <c r="Q95" s="297"/>
      <c r="R95" s="159">
        <f>+N3</f>
        <v>68</v>
      </c>
      <c r="S95" s="128">
        <v>65</v>
      </c>
      <c r="T95" s="128">
        <v>85</v>
      </c>
      <c r="U95" s="69" t="s">
        <v>47</v>
      </c>
      <c r="V95" s="68" t="s">
        <v>46</v>
      </c>
    </row>
    <row r="96" spans="1:23" ht="13.5" thickBot="1">
      <c r="A96" s="268"/>
      <c r="B96" s="138"/>
      <c r="C96" s="27"/>
      <c r="D96" s="27"/>
      <c r="E96" s="27"/>
      <c r="F96" s="27"/>
      <c r="G96" s="27"/>
      <c r="H96" s="27"/>
      <c r="I96" s="285"/>
      <c r="J96" s="285"/>
      <c r="K96" s="145"/>
      <c r="L96" s="148"/>
      <c r="M96" s="149"/>
      <c r="N96" s="149"/>
      <c r="O96" s="149"/>
      <c r="P96" s="149"/>
      <c r="Q96" s="298"/>
      <c r="R96" s="155"/>
      <c r="S96" s="33"/>
      <c r="T96" s="33"/>
    </row>
    <row r="97" spans="1:23">
      <c r="L97" s="168">
        <f>INT(AVERAGE(L4:L94))</f>
        <v>133</v>
      </c>
      <c r="M97" s="168">
        <f>INT(AVERAGE(M4:M94))</f>
        <v>77</v>
      </c>
      <c r="N97" s="168">
        <f>INT(AVERAGE(N4:N94))</f>
        <v>68</v>
      </c>
      <c r="O97" s="168">
        <f>INT(AVERAGE(O4:O94))</f>
        <v>95</v>
      </c>
      <c r="P97" s="168">
        <f>INT(AVERAGE(P4:P94))</f>
        <v>56</v>
      </c>
      <c r="Q97" s="169" t="str">
        <f>+A2</f>
        <v xml:space="preserve">Sep </v>
      </c>
      <c r="R97" s="290" t="s">
        <v>40</v>
      </c>
      <c r="S97" s="290"/>
      <c r="T97" s="290"/>
      <c r="V97" s="252" t="str">
        <f>IF(R99&gt;T92,V90,"")</f>
        <v/>
      </c>
      <c r="W97" s="253"/>
    </row>
    <row r="98" spans="1:23" ht="15">
      <c r="A98" s="299" t="s">
        <v>55</v>
      </c>
      <c r="B98" s="300"/>
      <c r="C98" s="300"/>
      <c r="D98" s="300"/>
      <c r="E98" s="300"/>
      <c r="F98" s="300"/>
      <c r="L98" s="308" t="str">
        <f>+Januar!L98</f>
        <v>Avg. værdier for raske voksne personer i hvile</v>
      </c>
      <c r="M98" s="308"/>
      <c r="N98" s="308"/>
      <c r="O98" s="308"/>
      <c r="P98" s="308"/>
      <c r="Q98" s="213" t="s">
        <v>62</v>
      </c>
      <c r="R98" s="71">
        <f>+L97</f>
        <v>133</v>
      </c>
      <c r="T98" s="72">
        <f>+M97</f>
        <v>77</v>
      </c>
      <c r="U98" s="74"/>
      <c r="V98" s="254" t="str">
        <f>IF(R98&lt;S92,V91,"")</f>
        <v/>
      </c>
      <c r="W98" s="255"/>
    </row>
    <row r="99" spans="1:23">
      <c r="A99" s="195"/>
      <c r="B99" s="22"/>
      <c r="C99" s="22"/>
      <c r="D99" s="22"/>
      <c r="E99" s="22"/>
      <c r="L99" s="123" t="str">
        <f>+Januar!L99</f>
        <v>Systolisk</v>
      </c>
      <c r="M99" s="49" t="str">
        <f>+Januar!M99</f>
        <v>Diastolisk</v>
      </c>
      <c r="N99" s="50" t="str">
        <f>+Januar!N99</f>
        <v>Puls</v>
      </c>
      <c r="O99" s="51" t="str">
        <f>+Januar!O99</f>
        <v>Middel</v>
      </c>
      <c r="P99" s="124" t="str">
        <f>+Januar!P99</f>
        <v>Pulstrykket</v>
      </c>
      <c r="Q99" s="213" t="s">
        <v>78</v>
      </c>
      <c r="R99" s="21">
        <f>INT(L97)</f>
        <v>133</v>
      </c>
      <c r="S99" s="69" t="s">
        <v>32</v>
      </c>
      <c r="T99" s="66">
        <f>INT(M97)</f>
        <v>77</v>
      </c>
      <c r="V99" s="256" t="str">
        <f>IF(T99&gt;T93,V92,"")</f>
        <v/>
      </c>
      <c r="W99" s="257"/>
    </row>
    <row r="100" spans="1:23" ht="15">
      <c r="A100" s="243"/>
      <c r="B100" s="118"/>
      <c r="C100" s="118"/>
      <c r="D100" s="118"/>
      <c r="E100" s="118"/>
      <c r="F100" s="118"/>
      <c r="L100" s="176">
        <f>+Januar!L100</f>
        <v>140</v>
      </c>
      <c r="M100" s="177">
        <f>+Januar!M100</f>
        <v>80.099999999999994</v>
      </c>
      <c r="N100" s="178">
        <f>+Januar!N100</f>
        <v>75</v>
      </c>
      <c r="O100" s="180">
        <f>+Januar!O100</f>
        <v>100.06666666666666</v>
      </c>
      <c r="P100" s="179">
        <f>+Januar!P100</f>
        <v>59.900000000000006</v>
      </c>
      <c r="Q100" s="212">
        <f>B2-1</f>
        <v>2018</v>
      </c>
      <c r="R100" s="46" t="s">
        <v>29</v>
      </c>
      <c r="S100" s="54" t="str">
        <f>CONCATENATE(T92,$S$99,T93)</f>
        <v>135 / 85</v>
      </c>
      <c r="T100" s="67" t="s">
        <v>30</v>
      </c>
      <c r="U100" s="73"/>
      <c r="V100" s="254" t="str">
        <f>IF(T99&lt;S93,V93,"")</f>
        <v/>
      </c>
      <c r="W100" s="255"/>
    </row>
    <row r="101" spans="1:23">
      <c r="A101" s="195"/>
      <c r="R101" s="46" t="s">
        <v>27</v>
      </c>
      <c r="S101" s="54" t="str">
        <f>CONCATENATE(S92,$S$99,S93)</f>
        <v>100 / 60</v>
      </c>
      <c r="T101" s="67" t="s">
        <v>28</v>
      </c>
      <c r="U101" s="73"/>
      <c r="V101" s="319" t="str">
        <f>IF(R99&lt;=T92,IF(R99&gt;S92,V94,""),"")</f>
        <v xml:space="preserve">Normal systolisk </v>
      </c>
      <c r="W101" s="320"/>
    </row>
    <row r="102" spans="1:23" ht="15">
      <c r="A102" s="301" t="s">
        <v>56</v>
      </c>
      <c r="B102" s="302"/>
      <c r="C102" s="302"/>
      <c r="D102" s="302"/>
      <c r="E102" s="302"/>
      <c r="F102" s="302"/>
      <c r="Q102" s="33"/>
      <c r="R102" s="86" t="s">
        <v>34</v>
      </c>
      <c r="S102" s="54" t="str">
        <f>CONCATENATE(R99,$S$99,T99)</f>
        <v>133 / 77</v>
      </c>
      <c r="V102" s="254" t="str">
        <f>IF(T99&lt;T93,IF(T99&gt;S93,V95,""),"")</f>
        <v xml:space="preserve">Normal diastolisk </v>
      </c>
      <c r="W102" s="255"/>
    </row>
    <row r="103" spans="1:23">
      <c r="A103" s="195"/>
      <c r="Q103" s="32" t="str">
        <f>CONCATENATE(R97,A2,V97,V98,V99,V100,V101,V102,V103,V104)</f>
        <v xml:space="preserve">Dit blodtryk er i Sep Normal systolisk Normal diastolisk </v>
      </c>
      <c r="V103" s="256" t="str">
        <f>IF(V97="Hyper systolisk ",IF(V99="Hyper diastolisk ",T100,""),"")</f>
        <v/>
      </c>
      <c r="W103" s="257"/>
    </row>
    <row r="104" spans="1:23" ht="18.75">
      <c r="A104" s="303" t="s">
        <v>57</v>
      </c>
      <c r="B104" s="304"/>
      <c r="C104" s="304"/>
      <c r="D104" s="304"/>
      <c r="E104" s="304"/>
      <c r="F104" s="304"/>
      <c r="Q104" s="116" t="str">
        <f>+Januar!Q104</f>
        <v xml:space="preserve">Systolisk Max og Min - Diastolisk Max og Min for året </v>
      </c>
      <c r="S104" s="40"/>
      <c r="V104" s="258" t="str">
        <f>IF(V98="Hypo systolisk ",IF(V100="Hypo diastolisk ",T101,""),"")</f>
        <v/>
      </c>
      <c r="W104" s="259"/>
    </row>
    <row r="105" spans="1:23">
      <c r="Q105" s="116" t="str">
        <f>+Januar!Q105</f>
        <v xml:space="preserve">for året </v>
      </c>
    </row>
    <row r="106" spans="1:23">
      <c r="Q106" s="33"/>
      <c r="S106" s="154"/>
      <c r="T106" s="154"/>
      <c r="U106" s="154"/>
      <c r="V106" s="154"/>
      <c r="W106" s="154"/>
    </row>
    <row r="107" spans="1:23">
      <c r="Q107" s="33"/>
      <c r="R107" s="45"/>
    </row>
    <row r="108" spans="1:23">
      <c r="Q108" s="33"/>
      <c r="S108" s="83"/>
      <c r="T108" s="83"/>
      <c r="U108" s="83"/>
      <c r="V108" s="83"/>
      <c r="W108" s="83"/>
    </row>
    <row r="109" spans="1:23">
      <c r="Q109" s="33"/>
      <c r="S109" s="40"/>
      <c r="T109" s="40"/>
      <c r="U109" s="40"/>
      <c r="V109" s="40"/>
      <c r="W109" s="40"/>
    </row>
    <row r="110" spans="1:23">
      <c r="Q110" s="33"/>
    </row>
  </sheetData>
  <mergeCells count="188">
    <mergeCell ref="A55:A57"/>
    <mergeCell ref="A98:F98"/>
    <mergeCell ref="A102:F102"/>
    <mergeCell ref="A104:F104"/>
    <mergeCell ref="I55:J55"/>
    <mergeCell ref="I56:J56"/>
    <mergeCell ref="I57:J57"/>
    <mergeCell ref="I75:J75"/>
    <mergeCell ref="A64:A66"/>
    <mergeCell ref="I64:J64"/>
    <mergeCell ref="I65:J65"/>
    <mergeCell ref="I66:J66"/>
    <mergeCell ref="A67:A69"/>
    <mergeCell ref="I67:J67"/>
    <mergeCell ref="I68:J68"/>
    <mergeCell ref="I69:J69"/>
    <mergeCell ref="A58:A60"/>
    <mergeCell ref="I58:J58"/>
    <mergeCell ref="I59:J59"/>
    <mergeCell ref="A61:A63"/>
    <mergeCell ref="A70:A72"/>
    <mergeCell ref="I70:J70"/>
    <mergeCell ref="I71:J71"/>
    <mergeCell ref="I72:J72"/>
    <mergeCell ref="L98:P98"/>
    <mergeCell ref="R97:T97"/>
    <mergeCell ref="A94:A96"/>
    <mergeCell ref="I94:J94"/>
    <mergeCell ref="I95:J95"/>
    <mergeCell ref="I96:J96"/>
    <mergeCell ref="A25:A27"/>
    <mergeCell ref="I25:J25"/>
    <mergeCell ref="I26:J26"/>
    <mergeCell ref="I27:J27"/>
    <mergeCell ref="A37:A39"/>
    <mergeCell ref="I37:J37"/>
    <mergeCell ref="I38:J38"/>
    <mergeCell ref="I39:J39"/>
    <mergeCell ref="A28:A30"/>
    <mergeCell ref="I28:J28"/>
    <mergeCell ref="I29:J29"/>
    <mergeCell ref="I30:J30"/>
    <mergeCell ref="A31:A33"/>
    <mergeCell ref="I31:J31"/>
    <mergeCell ref="I32:J32"/>
    <mergeCell ref="I33:J33"/>
    <mergeCell ref="I34:J34"/>
    <mergeCell ref="A34:A36"/>
    <mergeCell ref="A16:A18"/>
    <mergeCell ref="I16:J16"/>
    <mergeCell ref="I17:J17"/>
    <mergeCell ref="I18:J18"/>
    <mergeCell ref="I20:J20"/>
    <mergeCell ref="A19:A21"/>
    <mergeCell ref="I21:J21"/>
    <mergeCell ref="I19:J19"/>
    <mergeCell ref="A4:A6"/>
    <mergeCell ref="I4:J4"/>
    <mergeCell ref="I5:J5"/>
    <mergeCell ref="I6:J6"/>
    <mergeCell ref="A22:A24"/>
    <mergeCell ref="I22:J22"/>
    <mergeCell ref="I23:J23"/>
    <mergeCell ref="I24:J24"/>
    <mergeCell ref="L1:P1"/>
    <mergeCell ref="A13:A15"/>
    <mergeCell ref="I13:J13"/>
    <mergeCell ref="I14:J14"/>
    <mergeCell ref="I15:J15"/>
    <mergeCell ref="A1:K1"/>
    <mergeCell ref="A2:A3"/>
    <mergeCell ref="B2:B3"/>
    <mergeCell ref="A7:A9"/>
    <mergeCell ref="I7:J7"/>
    <mergeCell ref="I8:J8"/>
    <mergeCell ref="I9:J9"/>
    <mergeCell ref="C2:K2"/>
    <mergeCell ref="C3:E3"/>
    <mergeCell ref="F3:H3"/>
    <mergeCell ref="I3:K3"/>
    <mergeCell ref="A10:A12"/>
    <mergeCell ref="I10:J10"/>
    <mergeCell ref="I11:J11"/>
    <mergeCell ref="I12:J12"/>
    <mergeCell ref="I35:J35"/>
    <mergeCell ref="I36:J36"/>
    <mergeCell ref="A46:A48"/>
    <mergeCell ref="I46:J46"/>
    <mergeCell ref="I47:J47"/>
    <mergeCell ref="I48:J48"/>
    <mergeCell ref="A49:A51"/>
    <mergeCell ref="I49:J49"/>
    <mergeCell ref="I50:J50"/>
    <mergeCell ref="I51:J51"/>
    <mergeCell ref="A40:A42"/>
    <mergeCell ref="I40:J40"/>
    <mergeCell ref="I41:J41"/>
    <mergeCell ref="I42:J42"/>
    <mergeCell ref="A43:A45"/>
    <mergeCell ref="I43:J43"/>
    <mergeCell ref="A73:A75"/>
    <mergeCell ref="I73:J73"/>
    <mergeCell ref="I74:J74"/>
    <mergeCell ref="A91:A93"/>
    <mergeCell ref="I91:J91"/>
    <mergeCell ref="I92:J92"/>
    <mergeCell ref="I93:J93"/>
    <mergeCell ref="A82:A84"/>
    <mergeCell ref="I82:J82"/>
    <mergeCell ref="I83:J83"/>
    <mergeCell ref="I84:J84"/>
    <mergeCell ref="A85:A87"/>
    <mergeCell ref="I85:J85"/>
    <mergeCell ref="I86:J86"/>
    <mergeCell ref="I87:J87"/>
    <mergeCell ref="A88:A90"/>
    <mergeCell ref="I88:J88"/>
    <mergeCell ref="I89:J89"/>
    <mergeCell ref="I90:J90"/>
    <mergeCell ref="A76:A78"/>
    <mergeCell ref="I76:J76"/>
    <mergeCell ref="I77:J77"/>
    <mergeCell ref="I78:J78"/>
    <mergeCell ref="A79:A81"/>
    <mergeCell ref="I79:J79"/>
    <mergeCell ref="I80:J80"/>
    <mergeCell ref="I81:J81"/>
    <mergeCell ref="AD38:AE38"/>
    <mergeCell ref="AD39:AE39"/>
    <mergeCell ref="AD40:AE40"/>
    <mergeCell ref="AD41:AE41"/>
    <mergeCell ref="AD42:AE42"/>
    <mergeCell ref="AD43:AE43"/>
    <mergeCell ref="AD44:AE44"/>
    <mergeCell ref="I60:J60"/>
    <mergeCell ref="I44:J44"/>
    <mergeCell ref="I45:J45"/>
    <mergeCell ref="I61:J61"/>
    <mergeCell ref="I62:J62"/>
    <mergeCell ref="I63:J63"/>
    <mergeCell ref="A52:A54"/>
    <mergeCell ref="I52:J52"/>
    <mergeCell ref="I53:J53"/>
    <mergeCell ref="I54:J54"/>
    <mergeCell ref="V97:W97"/>
    <mergeCell ref="V98:W98"/>
    <mergeCell ref="R81:V81"/>
    <mergeCell ref="R83:V83"/>
    <mergeCell ref="R86:V86"/>
    <mergeCell ref="R90:T90"/>
    <mergeCell ref="R94:T94"/>
    <mergeCell ref="Q85:Q87"/>
    <mergeCell ref="Q88:Q90"/>
    <mergeCell ref="Q91:Q93"/>
    <mergeCell ref="Q94:Q96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V99:W99"/>
    <mergeCell ref="V100:W100"/>
    <mergeCell ref="V101:W101"/>
    <mergeCell ref="V102:W102"/>
    <mergeCell ref="V103:W103"/>
    <mergeCell ref="V104:W104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</mergeCells>
  <hyperlinks>
    <hyperlink ref="A10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Hele året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2017-11-28T07:28:40Z</cp:lastPrinted>
  <dcterms:created xsi:type="dcterms:W3CDTF">2009-01-15T07:58:43Z</dcterms:created>
  <dcterms:modified xsi:type="dcterms:W3CDTF">2019-01-25T16:17:19Z</dcterms:modified>
</cp:coreProperties>
</file>