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100" windowHeight="8760"/>
  </bookViews>
  <sheets>
    <sheet name="Januar" sheetId="1" r:id="rId1"/>
    <sheet name="Februar" sheetId="2" r:id="rId2"/>
    <sheet name="Marts" sheetId="3" r:id="rId3"/>
    <sheet name="April" sheetId="4" r:id="rId4"/>
    <sheet name="Maj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cember" sheetId="12" r:id="rId12"/>
    <sheet name="Året" sheetId="13" r:id="rId13"/>
  </sheets>
  <calcPr calcId="125725"/>
</workbook>
</file>

<file path=xl/calcChain.xml><?xml version="1.0" encoding="utf-8"?>
<calcChain xmlns="http://schemas.openxmlformats.org/spreadsheetml/2006/main">
  <c r="M154" i="12"/>
  <c r="L154"/>
  <c r="K154"/>
  <c r="J154"/>
  <c r="I154"/>
  <c r="M149"/>
  <c r="L149"/>
  <c r="K149"/>
  <c r="J149"/>
  <c r="I149"/>
  <c r="M144"/>
  <c r="L144"/>
  <c r="K144"/>
  <c r="J144"/>
  <c r="I144"/>
  <c r="M139"/>
  <c r="L139"/>
  <c r="K139"/>
  <c r="J139"/>
  <c r="I139"/>
  <c r="M134"/>
  <c r="L134"/>
  <c r="K134"/>
  <c r="J134"/>
  <c r="I134"/>
  <c r="M129"/>
  <c r="L129"/>
  <c r="K129"/>
  <c r="J129"/>
  <c r="I129"/>
  <c r="M124"/>
  <c r="L124"/>
  <c r="K124"/>
  <c r="J124"/>
  <c r="I124"/>
  <c r="M119"/>
  <c r="L119"/>
  <c r="K119"/>
  <c r="J119"/>
  <c r="I119"/>
  <c r="M114"/>
  <c r="L114"/>
  <c r="K114"/>
  <c r="J114"/>
  <c r="I114"/>
  <c r="M109"/>
  <c r="L109"/>
  <c r="K109"/>
  <c r="J109"/>
  <c r="I109"/>
  <c r="M104"/>
  <c r="L104"/>
  <c r="K104"/>
  <c r="J104"/>
  <c r="I104"/>
  <c r="M99"/>
  <c r="L99"/>
  <c r="K99"/>
  <c r="J99"/>
  <c r="I99"/>
  <c r="M94"/>
  <c r="L94"/>
  <c r="K94"/>
  <c r="J94"/>
  <c r="I94"/>
  <c r="M89"/>
  <c r="L89"/>
  <c r="K89"/>
  <c r="J89"/>
  <c r="I89"/>
  <c r="M84"/>
  <c r="L84"/>
  <c r="K84"/>
  <c r="J84"/>
  <c r="I84"/>
  <c r="M79"/>
  <c r="L79"/>
  <c r="K79"/>
  <c r="J79"/>
  <c r="I79"/>
  <c r="M74"/>
  <c r="L74"/>
  <c r="K74"/>
  <c r="J74"/>
  <c r="I74"/>
  <c r="M69"/>
  <c r="L69"/>
  <c r="K69"/>
  <c r="J69"/>
  <c r="I69"/>
  <c r="M64"/>
  <c r="L64"/>
  <c r="K64"/>
  <c r="J64"/>
  <c r="I64"/>
  <c r="M59"/>
  <c r="L59"/>
  <c r="K59"/>
  <c r="J59"/>
  <c r="I59"/>
  <c r="M54"/>
  <c r="L54"/>
  <c r="K54"/>
  <c r="J54"/>
  <c r="I54"/>
  <c r="M49"/>
  <c r="L49"/>
  <c r="K49"/>
  <c r="J49"/>
  <c r="I49"/>
  <c r="M44"/>
  <c r="L44"/>
  <c r="K44"/>
  <c r="J44"/>
  <c r="I44"/>
  <c r="M39"/>
  <c r="L39"/>
  <c r="K39"/>
  <c r="J39"/>
  <c r="I39"/>
  <c r="M34"/>
  <c r="L34"/>
  <c r="K34"/>
  <c r="J34"/>
  <c r="I34"/>
  <c r="M29"/>
  <c r="L29"/>
  <c r="K29"/>
  <c r="J29"/>
  <c r="I29"/>
  <c r="M24"/>
  <c r="L24"/>
  <c r="K24"/>
  <c r="J24"/>
  <c r="I24"/>
  <c r="M19"/>
  <c r="L19"/>
  <c r="K19"/>
  <c r="J19"/>
  <c r="I19"/>
  <c r="M14"/>
  <c r="L14"/>
  <c r="K14"/>
  <c r="J14"/>
  <c r="I14"/>
  <c r="M9"/>
  <c r="L9"/>
  <c r="K9"/>
  <c r="J9"/>
  <c r="I9"/>
  <c r="M4"/>
  <c r="L4"/>
  <c r="K4"/>
  <c r="J4"/>
  <c r="I4"/>
  <c r="M149" i="11"/>
  <c r="L149"/>
  <c r="K149"/>
  <c r="J149"/>
  <c r="I149"/>
  <c r="M144"/>
  <c r="L144"/>
  <c r="K144"/>
  <c r="J144"/>
  <c r="I144"/>
  <c r="M139"/>
  <c r="L139"/>
  <c r="K139"/>
  <c r="J139"/>
  <c r="I139"/>
  <c r="M134"/>
  <c r="L134"/>
  <c r="K134"/>
  <c r="J134"/>
  <c r="I134"/>
  <c r="M129"/>
  <c r="L129"/>
  <c r="K129"/>
  <c r="J129"/>
  <c r="I129"/>
  <c r="M124"/>
  <c r="L124"/>
  <c r="K124"/>
  <c r="J124"/>
  <c r="I124"/>
  <c r="M119"/>
  <c r="L119"/>
  <c r="K119"/>
  <c r="J119"/>
  <c r="I119"/>
  <c r="M114"/>
  <c r="L114"/>
  <c r="K114"/>
  <c r="J114"/>
  <c r="I114"/>
  <c r="M109"/>
  <c r="L109"/>
  <c r="K109"/>
  <c r="J109"/>
  <c r="I109"/>
  <c r="M104"/>
  <c r="L104"/>
  <c r="K104"/>
  <c r="J104"/>
  <c r="I104"/>
  <c r="M99"/>
  <c r="L99"/>
  <c r="K99"/>
  <c r="J99"/>
  <c r="I99"/>
  <c r="M94"/>
  <c r="L94"/>
  <c r="K94"/>
  <c r="J94"/>
  <c r="I94"/>
  <c r="M89"/>
  <c r="L89"/>
  <c r="K89"/>
  <c r="J89"/>
  <c r="I89"/>
  <c r="M84"/>
  <c r="L84"/>
  <c r="K84"/>
  <c r="J84"/>
  <c r="I84"/>
  <c r="M79"/>
  <c r="L79"/>
  <c r="K79"/>
  <c r="J79"/>
  <c r="I79"/>
  <c r="M74"/>
  <c r="L74"/>
  <c r="K74"/>
  <c r="J74"/>
  <c r="I74"/>
  <c r="M69"/>
  <c r="L69"/>
  <c r="K69"/>
  <c r="J69"/>
  <c r="I69"/>
  <c r="M64"/>
  <c r="L64"/>
  <c r="K64"/>
  <c r="J64"/>
  <c r="I64"/>
  <c r="M59"/>
  <c r="L59"/>
  <c r="K59"/>
  <c r="J59"/>
  <c r="I59"/>
  <c r="M54"/>
  <c r="L54"/>
  <c r="K54"/>
  <c r="J54"/>
  <c r="I54"/>
  <c r="M49"/>
  <c r="L49"/>
  <c r="K49"/>
  <c r="J49"/>
  <c r="I49"/>
  <c r="M44"/>
  <c r="L44"/>
  <c r="K44"/>
  <c r="J44"/>
  <c r="I44"/>
  <c r="M39"/>
  <c r="L39"/>
  <c r="K39"/>
  <c r="J39"/>
  <c r="I39"/>
  <c r="M34"/>
  <c r="L34"/>
  <c r="K34"/>
  <c r="J34"/>
  <c r="I34"/>
  <c r="M29"/>
  <c r="L29"/>
  <c r="K29"/>
  <c r="J29"/>
  <c r="I29"/>
  <c r="M24"/>
  <c r="L24"/>
  <c r="K24"/>
  <c r="J24"/>
  <c r="I24"/>
  <c r="M19"/>
  <c r="L19"/>
  <c r="K19"/>
  <c r="J19"/>
  <c r="I19"/>
  <c r="M14"/>
  <c r="L14"/>
  <c r="K14"/>
  <c r="J14"/>
  <c r="I14"/>
  <c r="M9"/>
  <c r="L9"/>
  <c r="K9"/>
  <c r="J9"/>
  <c r="I9"/>
  <c r="M4"/>
  <c r="L4"/>
  <c r="K4"/>
  <c r="J4"/>
  <c r="I4"/>
  <c r="M154" i="10"/>
  <c r="L154"/>
  <c r="K154"/>
  <c r="J154"/>
  <c r="I154"/>
  <c r="M149"/>
  <c r="L149"/>
  <c r="K149"/>
  <c r="J149"/>
  <c r="I149"/>
  <c r="M144"/>
  <c r="L144"/>
  <c r="K144"/>
  <c r="J144"/>
  <c r="I144"/>
  <c r="M139"/>
  <c r="L139"/>
  <c r="K139"/>
  <c r="J139"/>
  <c r="I139"/>
  <c r="M134"/>
  <c r="L134"/>
  <c r="K134"/>
  <c r="J134"/>
  <c r="I134"/>
  <c r="M129"/>
  <c r="L129"/>
  <c r="K129"/>
  <c r="J129"/>
  <c r="I129"/>
  <c r="M124"/>
  <c r="L124"/>
  <c r="K124"/>
  <c r="J124"/>
  <c r="I124"/>
  <c r="M119"/>
  <c r="L119"/>
  <c r="K119"/>
  <c r="J119"/>
  <c r="I119"/>
  <c r="M114"/>
  <c r="L114"/>
  <c r="K114"/>
  <c r="J114"/>
  <c r="I114"/>
  <c r="M109"/>
  <c r="L109"/>
  <c r="K109"/>
  <c r="J109"/>
  <c r="I109"/>
  <c r="M104"/>
  <c r="L104"/>
  <c r="K104"/>
  <c r="J104"/>
  <c r="I104"/>
  <c r="M99"/>
  <c r="L99"/>
  <c r="K99"/>
  <c r="J99"/>
  <c r="I99"/>
  <c r="M94"/>
  <c r="L94"/>
  <c r="K94"/>
  <c r="J94"/>
  <c r="I94"/>
  <c r="M89"/>
  <c r="L89"/>
  <c r="K89"/>
  <c r="J89"/>
  <c r="I89"/>
  <c r="M84"/>
  <c r="L84"/>
  <c r="K84"/>
  <c r="J84"/>
  <c r="I84"/>
  <c r="M79"/>
  <c r="L79"/>
  <c r="K79"/>
  <c r="J79"/>
  <c r="I79"/>
  <c r="M74"/>
  <c r="L74"/>
  <c r="K74"/>
  <c r="J74"/>
  <c r="I74"/>
  <c r="M69"/>
  <c r="L69"/>
  <c r="K69"/>
  <c r="J69"/>
  <c r="I69"/>
  <c r="M64"/>
  <c r="L64"/>
  <c r="K64"/>
  <c r="J64"/>
  <c r="I64"/>
  <c r="M59"/>
  <c r="L59"/>
  <c r="K59"/>
  <c r="J59"/>
  <c r="I59"/>
  <c r="M54"/>
  <c r="L54"/>
  <c r="K54"/>
  <c r="J54"/>
  <c r="I54"/>
  <c r="M49"/>
  <c r="L49"/>
  <c r="K49"/>
  <c r="J49"/>
  <c r="I49"/>
  <c r="M44"/>
  <c r="L44"/>
  <c r="K44"/>
  <c r="J44"/>
  <c r="I44"/>
  <c r="M39"/>
  <c r="L39"/>
  <c r="K39"/>
  <c r="J39"/>
  <c r="I39"/>
  <c r="M34"/>
  <c r="L34"/>
  <c r="K34"/>
  <c r="J34"/>
  <c r="I34"/>
  <c r="M29"/>
  <c r="L29"/>
  <c r="K29"/>
  <c r="J29"/>
  <c r="I29"/>
  <c r="M24"/>
  <c r="L24"/>
  <c r="K24"/>
  <c r="J24"/>
  <c r="I24"/>
  <c r="M19"/>
  <c r="L19"/>
  <c r="K19"/>
  <c r="J19"/>
  <c r="I19"/>
  <c r="M14"/>
  <c r="L14"/>
  <c r="K14"/>
  <c r="J14"/>
  <c r="I14"/>
  <c r="M9"/>
  <c r="L9"/>
  <c r="K9"/>
  <c r="J9"/>
  <c r="I9"/>
  <c r="M4"/>
  <c r="L4"/>
  <c r="K4"/>
  <c r="J4"/>
  <c r="I4"/>
  <c r="M149" i="9"/>
  <c r="L149"/>
  <c r="K149"/>
  <c r="J149"/>
  <c r="I149"/>
  <c r="M144"/>
  <c r="L144"/>
  <c r="K144"/>
  <c r="J144"/>
  <c r="I144"/>
  <c r="M139"/>
  <c r="L139"/>
  <c r="K139"/>
  <c r="J139"/>
  <c r="I139"/>
  <c r="M134"/>
  <c r="L134"/>
  <c r="K134"/>
  <c r="J134"/>
  <c r="I134"/>
  <c r="M129"/>
  <c r="L129"/>
  <c r="K129"/>
  <c r="J129"/>
  <c r="I129"/>
  <c r="M124"/>
  <c r="L124"/>
  <c r="K124"/>
  <c r="J124"/>
  <c r="I124"/>
  <c r="M119"/>
  <c r="L119"/>
  <c r="K119"/>
  <c r="J119"/>
  <c r="I119"/>
  <c r="M114"/>
  <c r="L114"/>
  <c r="K114"/>
  <c r="J114"/>
  <c r="I114"/>
  <c r="M109"/>
  <c r="L109"/>
  <c r="K109"/>
  <c r="J109"/>
  <c r="I109"/>
  <c r="M104"/>
  <c r="L104"/>
  <c r="K104"/>
  <c r="J104"/>
  <c r="I104"/>
  <c r="M99"/>
  <c r="L99"/>
  <c r="K99"/>
  <c r="J99"/>
  <c r="I99"/>
  <c r="M94"/>
  <c r="L94"/>
  <c r="K94"/>
  <c r="J94"/>
  <c r="I94"/>
  <c r="M89"/>
  <c r="L89"/>
  <c r="K89"/>
  <c r="J89"/>
  <c r="I89"/>
  <c r="M84"/>
  <c r="L84"/>
  <c r="K84"/>
  <c r="J84"/>
  <c r="I84"/>
  <c r="M79"/>
  <c r="L79"/>
  <c r="K79"/>
  <c r="J79"/>
  <c r="I79"/>
  <c r="M74"/>
  <c r="L74"/>
  <c r="K74"/>
  <c r="J74"/>
  <c r="I74"/>
  <c r="M69"/>
  <c r="L69"/>
  <c r="K69"/>
  <c r="J69"/>
  <c r="I69"/>
  <c r="M64"/>
  <c r="L64"/>
  <c r="K64"/>
  <c r="J64"/>
  <c r="I64"/>
  <c r="M59"/>
  <c r="L59"/>
  <c r="K59"/>
  <c r="J59"/>
  <c r="I59"/>
  <c r="M54"/>
  <c r="L54"/>
  <c r="K54"/>
  <c r="J54"/>
  <c r="I54"/>
  <c r="M49"/>
  <c r="L49"/>
  <c r="K49"/>
  <c r="J49"/>
  <c r="I49"/>
  <c r="M44"/>
  <c r="L44"/>
  <c r="K44"/>
  <c r="J44"/>
  <c r="I44"/>
  <c r="M39"/>
  <c r="L39"/>
  <c r="K39"/>
  <c r="J39"/>
  <c r="I39"/>
  <c r="M34"/>
  <c r="L34"/>
  <c r="K34"/>
  <c r="J34"/>
  <c r="I34"/>
  <c r="M29"/>
  <c r="L29"/>
  <c r="K29"/>
  <c r="J29"/>
  <c r="I29"/>
  <c r="M24"/>
  <c r="L24"/>
  <c r="K24"/>
  <c r="J24"/>
  <c r="I24"/>
  <c r="M19"/>
  <c r="L19"/>
  <c r="K19"/>
  <c r="J19"/>
  <c r="I19"/>
  <c r="M14"/>
  <c r="L14"/>
  <c r="K14"/>
  <c r="J14"/>
  <c r="I14"/>
  <c r="M9"/>
  <c r="L9"/>
  <c r="K9"/>
  <c r="J9"/>
  <c r="I9"/>
  <c r="M4"/>
  <c r="L4"/>
  <c r="K4"/>
  <c r="J4"/>
  <c r="I4"/>
  <c r="M154" i="8"/>
  <c r="L154"/>
  <c r="K154"/>
  <c r="J154"/>
  <c r="I154"/>
  <c r="M149"/>
  <c r="L149"/>
  <c r="K149"/>
  <c r="J149"/>
  <c r="I149"/>
  <c r="M144"/>
  <c r="L144"/>
  <c r="K144"/>
  <c r="J144"/>
  <c r="I144"/>
  <c r="M139"/>
  <c r="L139"/>
  <c r="K139"/>
  <c r="J139"/>
  <c r="I139"/>
  <c r="M134"/>
  <c r="L134"/>
  <c r="K134"/>
  <c r="J134"/>
  <c r="I134"/>
  <c r="M129"/>
  <c r="L129"/>
  <c r="K129"/>
  <c r="J129"/>
  <c r="I129"/>
  <c r="M124"/>
  <c r="L124"/>
  <c r="K124"/>
  <c r="J124"/>
  <c r="I124"/>
  <c r="M119"/>
  <c r="L119"/>
  <c r="K119"/>
  <c r="J119"/>
  <c r="I119"/>
  <c r="M114"/>
  <c r="L114"/>
  <c r="K114"/>
  <c r="J114"/>
  <c r="I114"/>
  <c r="M109"/>
  <c r="L109"/>
  <c r="K109"/>
  <c r="J109"/>
  <c r="I109"/>
  <c r="M104"/>
  <c r="L104"/>
  <c r="K104"/>
  <c r="J104"/>
  <c r="I104"/>
  <c r="M99"/>
  <c r="L99"/>
  <c r="K99"/>
  <c r="J99"/>
  <c r="I99"/>
  <c r="M94"/>
  <c r="L94"/>
  <c r="K94"/>
  <c r="J94"/>
  <c r="I94"/>
  <c r="M89"/>
  <c r="L89"/>
  <c r="K89"/>
  <c r="J89"/>
  <c r="I89"/>
  <c r="M84"/>
  <c r="L84"/>
  <c r="K84"/>
  <c r="J84"/>
  <c r="I84"/>
  <c r="M79"/>
  <c r="L79"/>
  <c r="K79"/>
  <c r="J79"/>
  <c r="I79"/>
  <c r="M74"/>
  <c r="L74"/>
  <c r="K74"/>
  <c r="J74"/>
  <c r="I74"/>
  <c r="M69"/>
  <c r="L69"/>
  <c r="K69"/>
  <c r="J69"/>
  <c r="I69"/>
  <c r="M64"/>
  <c r="L64"/>
  <c r="K64"/>
  <c r="J64"/>
  <c r="I64"/>
  <c r="M59"/>
  <c r="L59"/>
  <c r="K59"/>
  <c r="J59"/>
  <c r="I59"/>
  <c r="M54"/>
  <c r="L54"/>
  <c r="K54"/>
  <c r="J54"/>
  <c r="I54"/>
  <c r="M49"/>
  <c r="L49"/>
  <c r="K49"/>
  <c r="J49"/>
  <c r="I49"/>
  <c r="M44"/>
  <c r="L44"/>
  <c r="K44"/>
  <c r="J44"/>
  <c r="I44"/>
  <c r="M39"/>
  <c r="L39"/>
  <c r="K39"/>
  <c r="J39"/>
  <c r="I39"/>
  <c r="M34"/>
  <c r="L34"/>
  <c r="K34"/>
  <c r="J34"/>
  <c r="I34"/>
  <c r="M29"/>
  <c r="L29"/>
  <c r="K29"/>
  <c r="J29"/>
  <c r="I29"/>
  <c r="M24"/>
  <c r="L24"/>
  <c r="K24"/>
  <c r="J24"/>
  <c r="I24"/>
  <c r="M19"/>
  <c r="L19"/>
  <c r="K19"/>
  <c r="J19"/>
  <c r="I19"/>
  <c r="M14"/>
  <c r="L14"/>
  <c r="K14"/>
  <c r="J14"/>
  <c r="I14"/>
  <c r="M9"/>
  <c r="L9"/>
  <c r="K9"/>
  <c r="J9"/>
  <c r="I9"/>
  <c r="M4"/>
  <c r="L4"/>
  <c r="K4"/>
  <c r="J4"/>
  <c r="I4"/>
  <c r="M154" i="7"/>
  <c r="L154"/>
  <c r="K154"/>
  <c r="J154"/>
  <c r="I154"/>
  <c r="M149"/>
  <c r="L149"/>
  <c r="K149"/>
  <c r="J149"/>
  <c r="I149"/>
  <c r="M144"/>
  <c r="L144"/>
  <c r="K144"/>
  <c r="J144"/>
  <c r="I144"/>
  <c r="M139"/>
  <c r="L139"/>
  <c r="K139"/>
  <c r="J139"/>
  <c r="I139"/>
  <c r="M134"/>
  <c r="L134"/>
  <c r="K134"/>
  <c r="J134"/>
  <c r="I134"/>
  <c r="M129"/>
  <c r="L129"/>
  <c r="K129"/>
  <c r="J129"/>
  <c r="I129"/>
  <c r="M124"/>
  <c r="L124"/>
  <c r="K124"/>
  <c r="J124"/>
  <c r="I124"/>
  <c r="M119"/>
  <c r="L119"/>
  <c r="K119"/>
  <c r="J119"/>
  <c r="I119"/>
  <c r="M114"/>
  <c r="L114"/>
  <c r="K114"/>
  <c r="J114"/>
  <c r="I114"/>
  <c r="M109"/>
  <c r="L109"/>
  <c r="K109"/>
  <c r="J109"/>
  <c r="I109"/>
  <c r="M104"/>
  <c r="L104"/>
  <c r="K104"/>
  <c r="J104"/>
  <c r="I104"/>
  <c r="M99"/>
  <c r="L99"/>
  <c r="K99"/>
  <c r="J99"/>
  <c r="I99"/>
  <c r="M94"/>
  <c r="L94"/>
  <c r="K94"/>
  <c r="J94"/>
  <c r="I94"/>
  <c r="M89"/>
  <c r="L89"/>
  <c r="K89"/>
  <c r="J89"/>
  <c r="I89"/>
  <c r="M84"/>
  <c r="L84"/>
  <c r="K84"/>
  <c r="J84"/>
  <c r="I84"/>
  <c r="M79"/>
  <c r="L79"/>
  <c r="K79"/>
  <c r="J79"/>
  <c r="I79"/>
  <c r="M74"/>
  <c r="L74"/>
  <c r="K74"/>
  <c r="J74"/>
  <c r="I74"/>
  <c r="M69"/>
  <c r="L69"/>
  <c r="K69"/>
  <c r="J69"/>
  <c r="I69"/>
  <c r="M64"/>
  <c r="L64"/>
  <c r="K64"/>
  <c r="J64"/>
  <c r="I64"/>
  <c r="M59"/>
  <c r="L59"/>
  <c r="K59"/>
  <c r="J59"/>
  <c r="I59"/>
  <c r="M54"/>
  <c r="L54"/>
  <c r="K54"/>
  <c r="J54"/>
  <c r="I54"/>
  <c r="M49"/>
  <c r="L49"/>
  <c r="K49"/>
  <c r="J49"/>
  <c r="I49"/>
  <c r="M44"/>
  <c r="L44"/>
  <c r="K44"/>
  <c r="J44"/>
  <c r="I44"/>
  <c r="M39"/>
  <c r="L39"/>
  <c r="K39"/>
  <c r="J39"/>
  <c r="I39"/>
  <c r="M34"/>
  <c r="L34"/>
  <c r="K34"/>
  <c r="J34"/>
  <c r="I34"/>
  <c r="M29"/>
  <c r="L29"/>
  <c r="K29"/>
  <c r="J29"/>
  <c r="I29"/>
  <c r="M24"/>
  <c r="L24"/>
  <c r="K24"/>
  <c r="J24"/>
  <c r="I24"/>
  <c r="M19"/>
  <c r="L19"/>
  <c r="K19"/>
  <c r="J19"/>
  <c r="I19"/>
  <c r="M14"/>
  <c r="L14"/>
  <c r="K14"/>
  <c r="J14"/>
  <c r="I14"/>
  <c r="M9"/>
  <c r="L9"/>
  <c r="K9"/>
  <c r="J9"/>
  <c r="I9"/>
  <c r="M4"/>
  <c r="L4"/>
  <c r="K4"/>
  <c r="J4"/>
  <c r="I4"/>
  <c r="M149" i="6"/>
  <c r="L149"/>
  <c r="K149"/>
  <c r="J149"/>
  <c r="I149"/>
  <c r="M144"/>
  <c r="L144"/>
  <c r="K144"/>
  <c r="J144"/>
  <c r="I144"/>
  <c r="M139"/>
  <c r="L139"/>
  <c r="K139"/>
  <c r="J139"/>
  <c r="I139"/>
  <c r="M134"/>
  <c r="L134"/>
  <c r="K134"/>
  <c r="J134"/>
  <c r="I134"/>
  <c r="M129"/>
  <c r="L129"/>
  <c r="K129"/>
  <c r="J129"/>
  <c r="I129"/>
  <c r="M124"/>
  <c r="L124"/>
  <c r="K124"/>
  <c r="J124"/>
  <c r="I124"/>
  <c r="M119"/>
  <c r="L119"/>
  <c r="K119"/>
  <c r="J119"/>
  <c r="I119"/>
  <c r="M114"/>
  <c r="L114"/>
  <c r="K114"/>
  <c r="J114"/>
  <c r="I114"/>
  <c r="M109"/>
  <c r="L109"/>
  <c r="K109"/>
  <c r="J109"/>
  <c r="I109"/>
  <c r="M104"/>
  <c r="L104"/>
  <c r="K104"/>
  <c r="J104"/>
  <c r="I104"/>
  <c r="M99"/>
  <c r="L99"/>
  <c r="K99"/>
  <c r="J99"/>
  <c r="I99"/>
  <c r="M94"/>
  <c r="L94"/>
  <c r="K94"/>
  <c r="J94"/>
  <c r="I94"/>
  <c r="M89"/>
  <c r="L89"/>
  <c r="K89"/>
  <c r="J89"/>
  <c r="I89"/>
  <c r="M84"/>
  <c r="L84"/>
  <c r="K84"/>
  <c r="J84"/>
  <c r="I84"/>
  <c r="M79"/>
  <c r="L79"/>
  <c r="K79"/>
  <c r="J79"/>
  <c r="I79"/>
  <c r="M74"/>
  <c r="L74"/>
  <c r="K74"/>
  <c r="J74"/>
  <c r="I74"/>
  <c r="M69"/>
  <c r="L69"/>
  <c r="K69"/>
  <c r="J69"/>
  <c r="I69"/>
  <c r="M64"/>
  <c r="L64"/>
  <c r="K64"/>
  <c r="J64"/>
  <c r="I64"/>
  <c r="M59"/>
  <c r="L59"/>
  <c r="K59"/>
  <c r="J59"/>
  <c r="I59"/>
  <c r="M54"/>
  <c r="L54"/>
  <c r="K54"/>
  <c r="J54"/>
  <c r="I54"/>
  <c r="M49"/>
  <c r="L49"/>
  <c r="K49"/>
  <c r="J49"/>
  <c r="I49"/>
  <c r="M44"/>
  <c r="L44"/>
  <c r="K44"/>
  <c r="J44"/>
  <c r="I44"/>
  <c r="M39"/>
  <c r="L39"/>
  <c r="K39"/>
  <c r="J39"/>
  <c r="I39"/>
  <c r="M34"/>
  <c r="L34"/>
  <c r="K34"/>
  <c r="J34"/>
  <c r="I34"/>
  <c r="M29"/>
  <c r="L29"/>
  <c r="K29"/>
  <c r="J29"/>
  <c r="I29"/>
  <c r="M24"/>
  <c r="L24"/>
  <c r="K24"/>
  <c r="J24"/>
  <c r="I24"/>
  <c r="M19"/>
  <c r="L19"/>
  <c r="K19"/>
  <c r="J19"/>
  <c r="I19"/>
  <c r="M14"/>
  <c r="L14"/>
  <c r="K14"/>
  <c r="J14"/>
  <c r="I14"/>
  <c r="M9"/>
  <c r="L9"/>
  <c r="K9"/>
  <c r="J9"/>
  <c r="I9"/>
  <c r="M4"/>
  <c r="L4"/>
  <c r="K4"/>
  <c r="J4"/>
  <c r="I4"/>
  <c r="M154" i="5"/>
  <c r="L154"/>
  <c r="K154"/>
  <c r="J154"/>
  <c r="I154"/>
  <c r="M149"/>
  <c r="L149"/>
  <c r="K149"/>
  <c r="J149"/>
  <c r="I149"/>
  <c r="M144"/>
  <c r="L144"/>
  <c r="K144"/>
  <c r="J144"/>
  <c r="I144"/>
  <c r="M139"/>
  <c r="L139"/>
  <c r="K139"/>
  <c r="J139"/>
  <c r="I139"/>
  <c r="M134"/>
  <c r="L134"/>
  <c r="K134"/>
  <c r="J134"/>
  <c r="I134"/>
  <c r="M129"/>
  <c r="L129"/>
  <c r="K129"/>
  <c r="J129"/>
  <c r="I129"/>
  <c r="M124"/>
  <c r="L124"/>
  <c r="K124"/>
  <c r="J124"/>
  <c r="I124"/>
  <c r="M119"/>
  <c r="L119"/>
  <c r="K119"/>
  <c r="J119"/>
  <c r="I119"/>
  <c r="M114"/>
  <c r="L114"/>
  <c r="K114"/>
  <c r="J114"/>
  <c r="I114"/>
  <c r="M109"/>
  <c r="L109"/>
  <c r="K109"/>
  <c r="J109"/>
  <c r="I109"/>
  <c r="M104"/>
  <c r="L104"/>
  <c r="K104"/>
  <c r="J104"/>
  <c r="I104"/>
  <c r="M99"/>
  <c r="L99"/>
  <c r="K99"/>
  <c r="J99"/>
  <c r="I99"/>
  <c r="M94"/>
  <c r="L94"/>
  <c r="K94"/>
  <c r="J94"/>
  <c r="I94"/>
  <c r="M89"/>
  <c r="L89"/>
  <c r="K89"/>
  <c r="J89"/>
  <c r="I89"/>
  <c r="M84"/>
  <c r="L84"/>
  <c r="K84"/>
  <c r="J84"/>
  <c r="I84"/>
  <c r="M79"/>
  <c r="L79"/>
  <c r="K79"/>
  <c r="J79"/>
  <c r="I79"/>
  <c r="M74"/>
  <c r="L74"/>
  <c r="K74"/>
  <c r="J74"/>
  <c r="I74"/>
  <c r="M69"/>
  <c r="L69"/>
  <c r="K69"/>
  <c r="J69"/>
  <c r="I69"/>
  <c r="M64"/>
  <c r="L64"/>
  <c r="K64"/>
  <c r="J64"/>
  <c r="I64"/>
  <c r="M59"/>
  <c r="L59"/>
  <c r="K59"/>
  <c r="J59"/>
  <c r="I59"/>
  <c r="M54"/>
  <c r="L54"/>
  <c r="K54"/>
  <c r="J54"/>
  <c r="I54"/>
  <c r="M49"/>
  <c r="L49"/>
  <c r="K49"/>
  <c r="J49"/>
  <c r="I49"/>
  <c r="M44"/>
  <c r="L44"/>
  <c r="K44"/>
  <c r="J44"/>
  <c r="I44"/>
  <c r="M39"/>
  <c r="L39"/>
  <c r="K39"/>
  <c r="J39"/>
  <c r="I39"/>
  <c r="M34"/>
  <c r="L34"/>
  <c r="K34"/>
  <c r="J34"/>
  <c r="I34"/>
  <c r="M29"/>
  <c r="L29"/>
  <c r="K29"/>
  <c r="J29"/>
  <c r="I29"/>
  <c r="M24"/>
  <c r="L24"/>
  <c r="K24"/>
  <c r="J24"/>
  <c r="I24"/>
  <c r="M19"/>
  <c r="L19"/>
  <c r="K19"/>
  <c r="J19"/>
  <c r="I19"/>
  <c r="M14"/>
  <c r="L14"/>
  <c r="K14"/>
  <c r="J14"/>
  <c r="I14"/>
  <c r="M9"/>
  <c r="L9"/>
  <c r="K9"/>
  <c r="J9"/>
  <c r="I9"/>
  <c r="M4"/>
  <c r="L4"/>
  <c r="K4"/>
  <c r="J4"/>
  <c r="I4"/>
  <c r="AY5" i="12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AY5" i="11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AY5" i="10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AY5" i="9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AY5" i="8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AY5" i="7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AY5" i="6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AY5" i="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AY5" i="4"/>
  <c r="AY4"/>
  <c r="AX5" i="1"/>
  <c r="AX4"/>
  <c r="AU5"/>
  <c r="AU4"/>
  <c r="AR5"/>
  <c r="AR4"/>
  <c r="AO5"/>
  <c r="AO4"/>
  <c r="AL5"/>
  <c r="AL4"/>
  <c r="AI5"/>
  <c r="AI4"/>
  <c r="AF5"/>
  <c r="AF4"/>
  <c r="AC5"/>
  <c r="AC4"/>
  <c r="Z5"/>
  <c r="Z4"/>
  <c r="W5"/>
  <c r="W4"/>
  <c r="AY5"/>
  <c r="AY4"/>
  <c r="AW5"/>
  <c r="AW4"/>
  <c r="AV5"/>
  <c r="AV4"/>
  <c r="AT5"/>
  <c r="AT4"/>
  <c r="AS5"/>
  <c r="AS4"/>
  <c r="AQ5"/>
  <c r="AQ4"/>
  <c r="AP5"/>
  <c r="AP4"/>
  <c r="AN5"/>
  <c r="AN4"/>
  <c r="AM5"/>
  <c r="AM4"/>
  <c r="AK5"/>
  <c r="AK4"/>
  <c r="AJ5"/>
  <c r="AJ4"/>
  <c r="AH5"/>
  <c r="AH4"/>
  <c r="AG5"/>
  <c r="AG4"/>
  <c r="AE5"/>
  <c r="AE4"/>
  <c r="AB5"/>
  <c r="AB4"/>
  <c r="Y5"/>
  <c r="Y4"/>
  <c r="M154"/>
  <c r="L154"/>
  <c r="K154"/>
  <c r="J154"/>
  <c r="I154"/>
  <c r="M144"/>
  <c r="L144"/>
  <c r="K144"/>
  <c r="J144"/>
  <c r="I144"/>
  <c r="M139"/>
  <c r="L139"/>
  <c r="K139"/>
  <c r="J139"/>
  <c r="I139"/>
  <c r="M129"/>
  <c r="L129"/>
  <c r="K129"/>
  <c r="J129"/>
  <c r="I129"/>
  <c r="M124"/>
  <c r="L124"/>
  <c r="K124"/>
  <c r="J124"/>
  <c r="I124"/>
  <c r="M114"/>
  <c r="L114"/>
  <c r="K114"/>
  <c r="J114"/>
  <c r="I114"/>
  <c r="M109"/>
  <c r="L109"/>
  <c r="K109"/>
  <c r="J109"/>
  <c r="I109"/>
  <c r="M99"/>
  <c r="L99"/>
  <c r="K99"/>
  <c r="J99"/>
  <c r="I99"/>
  <c r="M94"/>
  <c r="L94"/>
  <c r="K94"/>
  <c r="J94"/>
  <c r="I94"/>
  <c r="M84"/>
  <c r="L84"/>
  <c r="K84"/>
  <c r="J84"/>
  <c r="I84"/>
  <c r="M79"/>
  <c r="L79"/>
  <c r="K79"/>
  <c r="J79"/>
  <c r="I79"/>
  <c r="M69"/>
  <c r="L69"/>
  <c r="K69"/>
  <c r="J69"/>
  <c r="I69"/>
  <c r="M64"/>
  <c r="L64"/>
  <c r="K64"/>
  <c r="J64"/>
  <c r="I64"/>
  <c r="M54"/>
  <c r="L54"/>
  <c r="K54"/>
  <c r="J54"/>
  <c r="I54"/>
  <c r="M39"/>
  <c r="L39"/>
  <c r="K39"/>
  <c r="J39"/>
  <c r="I39"/>
  <c r="M24"/>
  <c r="L24"/>
  <c r="K24"/>
  <c r="J24"/>
  <c r="I24"/>
  <c r="N165" l="1"/>
  <c r="N2" s="1"/>
  <c r="N162"/>
  <c r="F172" i="12" l="1"/>
  <c r="D60" i="7" l="1"/>
  <c r="F158" i="12"/>
  <c r="E158"/>
  <c r="F157"/>
  <c r="E157"/>
  <c r="D157"/>
  <c r="D158" s="1"/>
  <c r="F155"/>
  <c r="F156" s="1"/>
  <c r="E155"/>
  <c r="E156" s="1"/>
  <c r="D155"/>
  <c r="D156" s="1"/>
  <c r="F153"/>
  <c r="F152"/>
  <c r="E152"/>
  <c r="E153" s="1"/>
  <c r="D152"/>
  <c r="D153" s="1"/>
  <c r="F150"/>
  <c r="F151" s="1"/>
  <c r="E150"/>
  <c r="E151" s="1"/>
  <c r="D150"/>
  <c r="D151" s="1"/>
  <c r="F147"/>
  <c r="F148" s="1"/>
  <c r="E147"/>
  <c r="E148" s="1"/>
  <c r="D147"/>
  <c r="D148" s="1"/>
  <c r="F145"/>
  <c r="F146" s="1"/>
  <c r="E145"/>
  <c r="E146" s="1"/>
  <c r="D145"/>
  <c r="D146" s="1"/>
  <c r="F142"/>
  <c r="F143" s="1"/>
  <c r="E142"/>
  <c r="E143" s="1"/>
  <c r="D142"/>
  <c r="D143" s="1"/>
  <c r="F140"/>
  <c r="F141" s="1"/>
  <c r="E140"/>
  <c r="E141" s="1"/>
  <c r="D140"/>
  <c r="D141" s="1"/>
  <c r="F137"/>
  <c r="F138" s="1"/>
  <c r="E137"/>
  <c r="E138" s="1"/>
  <c r="D137"/>
  <c r="D138" s="1"/>
  <c r="F135"/>
  <c r="F136" s="1"/>
  <c r="E135"/>
  <c r="E136" s="1"/>
  <c r="D135"/>
  <c r="D136" s="1"/>
  <c r="F132"/>
  <c r="F133" s="1"/>
  <c r="E132"/>
  <c r="E133" s="1"/>
  <c r="D132"/>
  <c r="D133" s="1"/>
  <c r="F130"/>
  <c r="F131" s="1"/>
  <c r="E130"/>
  <c r="E131" s="1"/>
  <c r="D130"/>
  <c r="D131" s="1"/>
  <c r="F127"/>
  <c r="F128" s="1"/>
  <c r="E127"/>
  <c r="E128" s="1"/>
  <c r="D127"/>
  <c r="D128" s="1"/>
  <c r="F125"/>
  <c r="F126" s="1"/>
  <c r="E125"/>
  <c r="E126" s="1"/>
  <c r="D125"/>
  <c r="D126" s="1"/>
  <c r="F122"/>
  <c r="F123" s="1"/>
  <c r="E122"/>
  <c r="E123" s="1"/>
  <c r="D122"/>
  <c r="D123" s="1"/>
  <c r="F120"/>
  <c r="F121" s="1"/>
  <c r="E120"/>
  <c r="E121" s="1"/>
  <c r="D120"/>
  <c r="D121" s="1"/>
  <c r="F117"/>
  <c r="F118" s="1"/>
  <c r="E117"/>
  <c r="E118" s="1"/>
  <c r="D117"/>
  <c r="D118" s="1"/>
  <c r="F115"/>
  <c r="F116" s="1"/>
  <c r="E115"/>
  <c r="E116" s="1"/>
  <c r="D115"/>
  <c r="D116" s="1"/>
  <c r="F112"/>
  <c r="F113" s="1"/>
  <c r="E112"/>
  <c r="E113" s="1"/>
  <c r="D112"/>
  <c r="D113" s="1"/>
  <c r="F110"/>
  <c r="F111" s="1"/>
  <c r="E110"/>
  <c r="E111" s="1"/>
  <c r="D110"/>
  <c r="D111" s="1"/>
  <c r="F107"/>
  <c r="F108" s="1"/>
  <c r="E107"/>
  <c r="E108" s="1"/>
  <c r="D107"/>
  <c r="D108" s="1"/>
  <c r="F105"/>
  <c r="F106" s="1"/>
  <c r="E105"/>
  <c r="E106" s="1"/>
  <c r="D105"/>
  <c r="D106" s="1"/>
  <c r="F102"/>
  <c r="F103" s="1"/>
  <c r="E102"/>
  <c r="E103" s="1"/>
  <c r="D102"/>
  <c r="D103" s="1"/>
  <c r="F100"/>
  <c r="F101" s="1"/>
  <c r="E100"/>
  <c r="E101" s="1"/>
  <c r="D100"/>
  <c r="D101" s="1"/>
  <c r="E98"/>
  <c r="D98"/>
  <c r="F97"/>
  <c r="F98" s="1"/>
  <c r="E97"/>
  <c r="D97"/>
  <c r="F95"/>
  <c r="F96" s="1"/>
  <c r="E95"/>
  <c r="E96" s="1"/>
  <c r="D95"/>
  <c r="D96" s="1"/>
  <c r="F92"/>
  <c r="F93" s="1"/>
  <c r="E92"/>
  <c r="E93" s="1"/>
  <c r="D92"/>
  <c r="D93" s="1"/>
  <c r="F90"/>
  <c r="F91" s="1"/>
  <c r="E90"/>
  <c r="E91" s="1"/>
  <c r="D90"/>
  <c r="D91" s="1"/>
  <c r="E88"/>
  <c r="D88"/>
  <c r="F87"/>
  <c r="F88" s="1"/>
  <c r="E87"/>
  <c r="D87"/>
  <c r="F85"/>
  <c r="F86" s="1"/>
  <c r="E85"/>
  <c r="E86" s="1"/>
  <c r="D85"/>
  <c r="D86" s="1"/>
  <c r="F82"/>
  <c r="F83" s="1"/>
  <c r="E82"/>
  <c r="E83" s="1"/>
  <c r="D82"/>
  <c r="D83" s="1"/>
  <c r="F80"/>
  <c r="F81" s="1"/>
  <c r="E80"/>
  <c r="E81" s="1"/>
  <c r="D80"/>
  <c r="D81" s="1"/>
  <c r="F77"/>
  <c r="F78" s="1"/>
  <c r="E77"/>
  <c r="E78" s="1"/>
  <c r="D77"/>
  <c r="D78" s="1"/>
  <c r="F75"/>
  <c r="F76" s="1"/>
  <c r="E75"/>
  <c r="E76" s="1"/>
  <c r="D75"/>
  <c r="D76" s="1"/>
  <c r="F72"/>
  <c r="F73" s="1"/>
  <c r="E72"/>
  <c r="E73" s="1"/>
  <c r="D72"/>
  <c r="D73" s="1"/>
  <c r="F70"/>
  <c r="F71" s="1"/>
  <c r="E70"/>
  <c r="E71" s="1"/>
  <c r="D70"/>
  <c r="D71" s="1"/>
  <c r="F68"/>
  <c r="F67"/>
  <c r="E67"/>
  <c r="E68" s="1"/>
  <c r="D67"/>
  <c r="D68" s="1"/>
  <c r="F65"/>
  <c r="F66" s="1"/>
  <c r="E65"/>
  <c r="E66" s="1"/>
  <c r="D65"/>
  <c r="D66" s="1"/>
  <c r="F62"/>
  <c r="F63" s="1"/>
  <c r="E62"/>
  <c r="E63" s="1"/>
  <c r="D62"/>
  <c r="D63" s="1"/>
  <c r="F60"/>
  <c r="F61" s="1"/>
  <c r="E60"/>
  <c r="E61" s="1"/>
  <c r="D60"/>
  <c r="D61" s="1"/>
  <c r="F58"/>
  <c r="E58"/>
  <c r="F57"/>
  <c r="E57"/>
  <c r="D57"/>
  <c r="D58" s="1"/>
  <c r="F55"/>
  <c r="F56" s="1"/>
  <c r="E55"/>
  <c r="E56" s="1"/>
  <c r="D55"/>
  <c r="D56" s="1"/>
  <c r="F52"/>
  <c r="F53" s="1"/>
  <c r="E52"/>
  <c r="E53" s="1"/>
  <c r="D52"/>
  <c r="D53" s="1"/>
  <c r="F50"/>
  <c r="F51" s="1"/>
  <c r="E50"/>
  <c r="E51" s="1"/>
  <c r="D50"/>
  <c r="D51" s="1"/>
  <c r="F47"/>
  <c r="F48" s="1"/>
  <c r="E47"/>
  <c r="E48" s="1"/>
  <c r="D47"/>
  <c r="D48" s="1"/>
  <c r="F45"/>
  <c r="F46" s="1"/>
  <c r="E45"/>
  <c r="E46" s="1"/>
  <c r="D45"/>
  <c r="D46" s="1"/>
  <c r="F42"/>
  <c r="F43" s="1"/>
  <c r="E42"/>
  <c r="E43" s="1"/>
  <c r="D42"/>
  <c r="D43" s="1"/>
  <c r="F40"/>
  <c r="F41" s="1"/>
  <c r="E40"/>
  <c r="E41" s="1"/>
  <c r="D40"/>
  <c r="D41" s="1"/>
  <c r="E38"/>
  <c r="F37"/>
  <c r="F38" s="1"/>
  <c r="E37"/>
  <c r="D37"/>
  <c r="D38" s="1"/>
  <c r="F35"/>
  <c r="F36" s="1"/>
  <c r="E35"/>
  <c r="E36" s="1"/>
  <c r="D35"/>
  <c r="D36" s="1"/>
  <c r="F32"/>
  <c r="F33" s="1"/>
  <c r="E32"/>
  <c r="E33" s="1"/>
  <c r="D32"/>
  <c r="D33" s="1"/>
  <c r="F30"/>
  <c r="F31" s="1"/>
  <c r="E30"/>
  <c r="E31" s="1"/>
  <c r="D30"/>
  <c r="D31" s="1"/>
  <c r="F27"/>
  <c r="F28" s="1"/>
  <c r="E27"/>
  <c r="E28" s="1"/>
  <c r="D27"/>
  <c r="D28" s="1"/>
  <c r="F25"/>
  <c r="F26" s="1"/>
  <c r="E25"/>
  <c r="E26" s="1"/>
  <c r="D25"/>
  <c r="D26" s="1"/>
  <c r="F22"/>
  <c r="F23" s="1"/>
  <c r="E22"/>
  <c r="E23" s="1"/>
  <c r="D22"/>
  <c r="D23" s="1"/>
  <c r="F20"/>
  <c r="F21" s="1"/>
  <c r="E20"/>
  <c r="E21" s="1"/>
  <c r="D20"/>
  <c r="D21" s="1"/>
  <c r="F17"/>
  <c r="F18" s="1"/>
  <c r="E17"/>
  <c r="E18" s="1"/>
  <c r="D17"/>
  <c r="D18" s="1"/>
  <c r="F15"/>
  <c r="F16" s="1"/>
  <c r="E15"/>
  <c r="E16" s="1"/>
  <c r="D15"/>
  <c r="D16" s="1"/>
  <c r="F12"/>
  <c r="F13" s="1"/>
  <c r="E12"/>
  <c r="E13" s="1"/>
  <c r="D12"/>
  <c r="D13" s="1"/>
  <c r="F10"/>
  <c r="F11" s="1"/>
  <c r="E10"/>
  <c r="E11" s="1"/>
  <c r="D10"/>
  <c r="D11" s="1"/>
  <c r="F7"/>
  <c r="F8" s="1"/>
  <c r="E7"/>
  <c r="E8" s="1"/>
  <c r="D7"/>
  <c r="D8" s="1"/>
  <c r="F5"/>
  <c r="F6" s="1"/>
  <c r="E5"/>
  <c r="E6" s="1"/>
  <c r="D5"/>
  <c r="D6" s="1"/>
  <c r="F153" i="11"/>
  <c r="F152"/>
  <c r="E152"/>
  <c r="E153" s="1"/>
  <c r="D152"/>
  <c r="D153" s="1"/>
  <c r="F151"/>
  <c r="E151"/>
  <c r="D151"/>
  <c r="F150"/>
  <c r="E150"/>
  <c r="D150"/>
  <c r="F147"/>
  <c r="F148" s="1"/>
  <c r="E147"/>
  <c r="E148" s="1"/>
  <c r="D147"/>
  <c r="D148" s="1"/>
  <c r="F145"/>
  <c r="F146" s="1"/>
  <c r="E145"/>
  <c r="E146" s="1"/>
  <c r="D145"/>
  <c r="D146" s="1"/>
  <c r="F142"/>
  <c r="F143" s="1"/>
  <c r="E142"/>
  <c r="E143" s="1"/>
  <c r="D142"/>
  <c r="D143" s="1"/>
  <c r="F140"/>
  <c r="F141" s="1"/>
  <c r="E140"/>
  <c r="E141" s="1"/>
  <c r="D140"/>
  <c r="D141" s="1"/>
  <c r="F138"/>
  <c r="E138"/>
  <c r="D138"/>
  <c r="F137"/>
  <c r="E137"/>
  <c r="D137"/>
  <c r="D136"/>
  <c r="F135"/>
  <c r="F136" s="1"/>
  <c r="E135"/>
  <c r="E136" s="1"/>
  <c r="D135"/>
  <c r="F132"/>
  <c r="F133" s="1"/>
  <c r="E132"/>
  <c r="E133" s="1"/>
  <c r="D132"/>
  <c r="D133" s="1"/>
  <c r="F130"/>
  <c r="F131" s="1"/>
  <c r="E130"/>
  <c r="E131" s="1"/>
  <c r="D130"/>
  <c r="D131" s="1"/>
  <c r="F128"/>
  <c r="E128"/>
  <c r="D128"/>
  <c r="F127"/>
  <c r="E127"/>
  <c r="D127"/>
  <c r="D126"/>
  <c r="F125"/>
  <c r="F126" s="1"/>
  <c r="E125"/>
  <c r="E126" s="1"/>
  <c r="D125"/>
  <c r="F123"/>
  <c r="F122"/>
  <c r="E122"/>
  <c r="E123" s="1"/>
  <c r="D122"/>
  <c r="D123" s="1"/>
  <c r="F121"/>
  <c r="E121"/>
  <c r="D121"/>
  <c r="F120"/>
  <c r="E120"/>
  <c r="D120"/>
  <c r="F117"/>
  <c r="F118" s="1"/>
  <c r="E117"/>
  <c r="E118" s="1"/>
  <c r="D117"/>
  <c r="D118" s="1"/>
  <c r="F115"/>
  <c r="F116" s="1"/>
  <c r="E115"/>
  <c r="E116" s="1"/>
  <c r="D115"/>
  <c r="D116" s="1"/>
  <c r="F113"/>
  <c r="F112"/>
  <c r="E112"/>
  <c r="E113" s="1"/>
  <c r="D112"/>
  <c r="D113" s="1"/>
  <c r="F111"/>
  <c r="E111"/>
  <c r="D111"/>
  <c r="F110"/>
  <c r="E110"/>
  <c r="D110"/>
  <c r="F108"/>
  <c r="E108"/>
  <c r="D108"/>
  <c r="F107"/>
  <c r="E107"/>
  <c r="D107"/>
  <c r="D106"/>
  <c r="F105"/>
  <c r="F106" s="1"/>
  <c r="E105"/>
  <c r="E106" s="1"/>
  <c r="D105"/>
  <c r="F102"/>
  <c r="F103" s="1"/>
  <c r="E102"/>
  <c r="E103" s="1"/>
  <c r="D102"/>
  <c r="D103" s="1"/>
  <c r="F100"/>
  <c r="F101" s="1"/>
  <c r="E100"/>
  <c r="E101" s="1"/>
  <c r="D100"/>
  <c r="D101" s="1"/>
  <c r="F98"/>
  <c r="E98"/>
  <c r="D98"/>
  <c r="F97"/>
  <c r="E97"/>
  <c r="D97"/>
  <c r="D96"/>
  <c r="F95"/>
  <c r="F96" s="1"/>
  <c r="E95"/>
  <c r="E96" s="1"/>
  <c r="D95"/>
  <c r="F92"/>
  <c r="F93" s="1"/>
  <c r="E92"/>
  <c r="E93" s="1"/>
  <c r="D92"/>
  <c r="D93" s="1"/>
  <c r="F90"/>
  <c r="F91" s="1"/>
  <c r="E90"/>
  <c r="E91" s="1"/>
  <c r="D90"/>
  <c r="D91" s="1"/>
  <c r="F87"/>
  <c r="F88" s="1"/>
  <c r="E87"/>
  <c r="E88" s="1"/>
  <c r="D87"/>
  <c r="D88" s="1"/>
  <c r="F85"/>
  <c r="F86" s="1"/>
  <c r="E85"/>
  <c r="E86" s="1"/>
  <c r="D85"/>
  <c r="D86" s="1"/>
  <c r="F83"/>
  <c r="F82"/>
  <c r="E82"/>
  <c r="E83" s="1"/>
  <c r="D82"/>
  <c r="D83" s="1"/>
  <c r="F81"/>
  <c r="F80"/>
  <c r="E80"/>
  <c r="E81" s="1"/>
  <c r="D80"/>
  <c r="D81" s="1"/>
  <c r="F77"/>
  <c r="F78" s="1"/>
  <c r="E77"/>
  <c r="E78" s="1"/>
  <c r="D77"/>
  <c r="D78" s="1"/>
  <c r="F75"/>
  <c r="F76" s="1"/>
  <c r="E75"/>
  <c r="E76" s="1"/>
  <c r="D75"/>
  <c r="D76" s="1"/>
  <c r="F72"/>
  <c r="F73" s="1"/>
  <c r="E72"/>
  <c r="E73" s="1"/>
  <c r="D72"/>
  <c r="D73" s="1"/>
  <c r="F70"/>
  <c r="F71" s="1"/>
  <c r="E70"/>
  <c r="E71" s="1"/>
  <c r="D70"/>
  <c r="D71" s="1"/>
  <c r="F67"/>
  <c r="F68" s="1"/>
  <c r="E67"/>
  <c r="E68" s="1"/>
  <c r="D67"/>
  <c r="D68" s="1"/>
  <c r="F65"/>
  <c r="F66" s="1"/>
  <c r="E65"/>
  <c r="E66" s="1"/>
  <c r="D65"/>
  <c r="D66" s="1"/>
  <c r="F62"/>
  <c r="F63" s="1"/>
  <c r="E62"/>
  <c r="E63" s="1"/>
  <c r="D62"/>
  <c r="D63" s="1"/>
  <c r="F61"/>
  <c r="F60"/>
  <c r="E60"/>
  <c r="E61" s="1"/>
  <c r="D60"/>
  <c r="D61" s="1"/>
  <c r="F57"/>
  <c r="F58" s="1"/>
  <c r="E57"/>
  <c r="E58" s="1"/>
  <c r="D57"/>
  <c r="D58" s="1"/>
  <c r="F55"/>
  <c r="F56" s="1"/>
  <c r="E55"/>
  <c r="E56" s="1"/>
  <c r="D55"/>
  <c r="D56" s="1"/>
  <c r="F53"/>
  <c r="F52"/>
  <c r="E52"/>
  <c r="E53" s="1"/>
  <c r="D52"/>
  <c r="D53" s="1"/>
  <c r="F51"/>
  <c r="D51"/>
  <c r="F50"/>
  <c r="E50"/>
  <c r="E51" s="1"/>
  <c r="D50"/>
  <c r="F48"/>
  <c r="E48"/>
  <c r="D48"/>
  <c r="F47"/>
  <c r="E47"/>
  <c r="D47"/>
  <c r="D46"/>
  <c r="F45"/>
  <c r="F46" s="1"/>
  <c r="E45"/>
  <c r="E46" s="1"/>
  <c r="D45"/>
  <c r="F42"/>
  <c r="F43" s="1"/>
  <c r="E42"/>
  <c r="E43" s="1"/>
  <c r="D42"/>
  <c r="D43" s="1"/>
  <c r="F40"/>
  <c r="F41" s="1"/>
  <c r="E40"/>
  <c r="E41" s="1"/>
  <c r="D40"/>
  <c r="D41" s="1"/>
  <c r="F38"/>
  <c r="D38"/>
  <c r="F37"/>
  <c r="E37"/>
  <c r="E38" s="1"/>
  <c r="D37"/>
  <c r="D36"/>
  <c r="F35"/>
  <c r="F36" s="1"/>
  <c r="E35"/>
  <c r="E36" s="1"/>
  <c r="D35"/>
  <c r="F32"/>
  <c r="F33" s="1"/>
  <c r="E32"/>
  <c r="E33" s="1"/>
  <c r="D32"/>
  <c r="D33" s="1"/>
  <c r="F30"/>
  <c r="F31" s="1"/>
  <c r="E30"/>
  <c r="E31" s="1"/>
  <c r="D30"/>
  <c r="D31" s="1"/>
  <c r="F27"/>
  <c r="F28" s="1"/>
  <c r="E27"/>
  <c r="E28" s="1"/>
  <c r="D27"/>
  <c r="D28" s="1"/>
  <c r="F25"/>
  <c r="F26" s="1"/>
  <c r="E25"/>
  <c r="E26" s="1"/>
  <c r="D25"/>
  <c r="D26" s="1"/>
  <c r="F23"/>
  <c r="F22"/>
  <c r="E22"/>
  <c r="E23" s="1"/>
  <c r="D22"/>
  <c r="D23" s="1"/>
  <c r="F20"/>
  <c r="F21" s="1"/>
  <c r="E20"/>
  <c r="E21" s="1"/>
  <c r="D20"/>
  <c r="D21" s="1"/>
  <c r="F18"/>
  <c r="E18"/>
  <c r="D18"/>
  <c r="F17"/>
  <c r="E17"/>
  <c r="D17"/>
  <c r="D16"/>
  <c r="F15"/>
  <c r="F16" s="1"/>
  <c r="E15"/>
  <c r="E16" s="1"/>
  <c r="D15"/>
  <c r="F12"/>
  <c r="F13" s="1"/>
  <c r="E12"/>
  <c r="E13" s="1"/>
  <c r="D12"/>
  <c r="D13" s="1"/>
  <c r="F10"/>
  <c r="F11" s="1"/>
  <c r="E10"/>
  <c r="E11" s="1"/>
  <c r="D10"/>
  <c r="D11" s="1"/>
  <c r="F8"/>
  <c r="E8"/>
  <c r="F7"/>
  <c r="E7"/>
  <c r="D7"/>
  <c r="D8" s="1"/>
  <c r="F5"/>
  <c r="F6" s="1"/>
  <c r="E5"/>
  <c r="E6" s="1"/>
  <c r="D5"/>
  <c r="D6" s="1"/>
  <c r="F157" i="10"/>
  <c r="F158" s="1"/>
  <c r="E157"/>
  <c r="E158" s="1"/>
  <c r="D157"/>
  <c r="D158" s="1"/>
  <c r="F155"/>
  <c r="F156" s="1"/>
  <c r="E155"/>
  <c r="E156" s="1"/>
  <c r="D155"/>
  <c r="D156" s="1"/>
  <c r="F152"/>
  <c r="F153" s="1"/>
  <c r="E152"/>
  <c r="E153" s="1"/>
  <c r="D152"/>
  <c r="D153" s="1"/>
  <c r="F150"/>
  <c r="F151" s="1"/>
  <c r="E150"/>
  <c r="E151" s="1"/>
  <c r="D150"/>
  <c r="D151" s="1"/>
  <c r="F147"/>
  <c r="F148" s="1"/>
  <c r="E147"/>
  <c r="E148" s="1"/>
  <c r="D147"/>
  <c r="D148" s="1"/>
  <c r="D146"/>
  <c r="F145"/>
  <c r="F146" s="1"/>
  <c r="E145"/>
  <c r="E146" s="1"/>
  <c r="D145"/>
  <c r="F142"/>
  <c r="F143" s="1"/>
  <c r="E142"/>
  <c r="E143" s="1"/>
  <c r="D142"/>
  <c r="D143" s="1"/>
  <c r="F140"/>
  <c r="F141" s="1"/>
  <c r="E140"/>
  <c r="E141" s="1"/>
  <c r="D140"/>
  <c r="D141" s="1"/>
  <c r="F137"/>
  <c r="F138" s="1"/>
  <c r="E137"/>
  <c r="E138" s="1"/>
  <c r="D137"/>
  <c r="D138" s="1"/>
  <c r="F135"/>
  <c r="F136" s="1"/>
  <c r="E135"/>
  <c r="E136" s="1"/>
  <c r="D135"/>
  <c r="D136" s="1"/>
  <c r="F132"/>
  <c r="F133" s="1"/>
  <c r="E132"/>
  <c r="E133" s="1"/>
  <c r="D132"/>
  <c r="D133" s="1"/>
  <c r="F130"/>
  <c r="F131" s="1"/>
  <c r="E130"/>
  <c r="E131" s="1"/>
  <c r="D130"/>
  <c r="D131" s="1"/>
  <c r="F127"/>
  <c r="F128" s="1"/>
  <c r="E127"/>
  <c r="E128" s="1"/>
  <c r="D127"/>
  <c r="D128" s="1"/>
  <c r="F125"/>
  <c r="F126" s="1"/>
  <c r="E125"/>
  <c r="E126" s="1"/>
  <c r="D125"/>
  <c r="D126" s="1"/>
  <c r="F122"/>
  <c r="F123" s="1"/>
  <c r="E122"/>
  <c r="E123" s="1"/>
  <c r="D122"/>
  <c r="D123" s="1"/>
  <c r="F120"/>
  <c r="F121" s="1"/>
  <c r="E120"/>
  <c r="E121" s="1"/>
  <c r="D120"/>
  <c r="D121" s="1"/>
  <c r="F117"/>
  <c r="F118" s="1"/>
  <c r="E117"/>
  <c r="E118" s="1"/>
  <c r="D117"/>
  <c r="D118" s="1"/>
  <c r="F115"/>
  <c r="F116" s="1"/>
  <c r="E115"/>
  <c r="E116" s="1"/>
  <c r="D115"/>
  <c r="D116" s="1"/>
  <c r="F112"/>
  <c r="F113" s="1"/>
  <c r="E112"/>
  <c r="E113" s="1"/>
  <c r="D112"/>
  <c r="D113" s="1"/>
  <c r="F110"/>
  <c r="F111" s="1"/>
  <c r="E110"/>
  <c r="E111" s="1"/>
  <c r="D110"/>
  <c r="D111" s="1"/>
  <c r="F107"/>
  <c r="F108" s="1"/>
  <c r="E107"/>
  <c r="E108" s="1"/>
  <c r="D107"/>
  <c r="D108" s="1"/>
  <c r="F105"/>
  <c r="F106" s="1"/>
  <c r="E105"/>
  <c r="E106" s="1"/>
  <c r="D105"/>
  <c r="D106" s="1"/>
  <c r="F102"/>
  <c r="F103" s="1"/>
  <c r="E102"/>
  <c r="E103" s="1"/>
  <c r="D102"/>
  <c r="D103" s="1"/>
  <c r="F100"/>
  <c r="F101" s="1"/>
  <c r="E100"/>
  <c r="E101" s="1"/>
  <c r="D100"/>
  <c r="D101" s="1"/>
  <c r="F97"/>
  <c r="F98" s="1"/>
  <c r="E97"/>
  <c r="E98" s="1"/>
  <c r="D97"/>
  <c r="D98" s="1"/>
  <c r="F95"/>
  <c r="F96" s="1"/>
  <c r="E95"/>
  <c r="E96" s="1"/>
  <c r="D95"/>
  <c r="D96" s="1"/>
  <c r="F92"/>
  <c r="F93" s="1"/>
  <c r="E92"/>
  <c r="E93" s="1"/>
  <c r="D92"/>
  <c r="D93" s="1"/>
  <c r="F90"/>
  <c r="F91" s="1"/>
  <c r="E90"/>
  <c r="E91" s="1"/>
  <c r="D90"/>
  <c r="D91" s="1"/>
  <c r="F87"/>
  <c r="F88" s="1"/>
  <c r="E87"/>
  <c r="E88" s="1"/>
  <c r="D87"/>
  <c r="D88" s="1"/>
  <c r="F85"/>
  <c r="F86" s="1"/>
  <c r="E85"/>
  <c r="E86" s="1"/>
  <c r="D85"/>
  <c r="D86" s="1"/>
  <c r="F82"/>
  <c r="F83" s="1"/>
  <c r="E82"/>
  <c r="E83" s="1"/>
  <c r="D82"/>
  <c r="D83" s="1"/>
  <c r="F80"/>
  <c r="F81" s="1"/>
  <c r="E80"/>
  <c r="E81" s="1"/>
  <c r="D80"/>
  <c r="D81" s="1"/>
  <c r="F77"/>
  <c r="F78" s="1"/>
  <c r="E77"/>
  <c r="E78" s="1"/>
  <c r="D77"/>
  <c r="D78" s="1"/>
  <c r="F75"/>
  <c r="F76" s="1"/>
  <c r="E75"/>
  <c r="E76" s="1"/>
  <c r="D75"/>
  <c r="D76" s="1"/>
  <c r="F72"/>
  <c r="F73" s="1"/>
  <c r="E72"/>
  <c r="E73" s="1"/>
  <c r="D72"/>
  <c r="D73" s="1"/>
  <c r="F70"/>
  <c r="F71" s="1"/>
  <c r="E70"/>
  <c r="E71" s="1"/>
  <c r="D70"/>
  <c r="D71" s="1"/>
  <c r="F67"/>
  <c r="F68" s="1"/>
  <c r="E67"/>
  <c r="E68" s="1"/>
  <c r="D67"/>
  <c r="D68" s="1"/>
  <c r="F65"/>
  <c r="F66" s="1"/>
  <c r="E65"/>
  <c r="E66" s="1"/>
  <c r="D65"/>
  <c r="D66" s="1"/>
  <c r="F62"/>
  <c r="F63" s="1"/>
  <c r="E62"/>
  <c r="E63" s="1"/>
  <c r="D62"/>
  <c r="D63" s="1"/>
  <c r="F60"/>
  <c r="F61" s="1"/>
  <c r="E60"/>
  <c r="E61" s="1"/>
  <c r="D60"/>
  <c r="D61" s="1"/>
  <c r="F57"/>
  <c r="F58" s="1"/>
  <c r="E57"/>
  <c r="E58" s="1"/>
  <c r="D57"/>
  <c r="D58" s="1"/>
  <c r="F55"/>
  <c r="F56" s="1"/>
  <c r="E55"/>
  <c r="E56" s="1"/>
  <c r="D55"/>
  <c r="D56" s="1"/>
  <c r="F52"/>
  <c r="F53" s="1"/>
  <c r="E52"/>
  <c r="E53" s="1"/>
  <c r="D52"/>
  <c r="D53" s="1"/>
  <c r="F50"/>
  <c r="F51" s="1"/>
  <c r="E50"/>
  <c r="E51" s="1"/>
  <c r="D50"/>
  <c r="D51" s="1"/>
  <c r="F47"/>
  <c r="F48" s="1"/>
  <c r="E47"/>
  <c r="E48" s="1"/>
  <c r="D47"/>
  <c r="D48" s="1"/>
  <c r="F45"/>
  <c r="F46" s="1"/>
  <c r="E45"/>
  <c r="E46" s="1"/>
  <c r="D45"/>
  <c r="D46" s="1"/>
  <c r="F42"/>
  <c r="F43" s="1"/>
  <c r="E42"/>
  <c r="E43" s="1"/>
  <c r="D42"/>
  <c r="D43" s="1"/>
  <c r="F40"/>
  <c r="F41" s="1"/>
  <c r="E40"/>
  <c r="E41" s="1"/>
  <c r="D40"/>
  <c r="D41" s="1"/>
  <c r="F37"/>
  <c r="F38" s="1"/>
  <c r="E37"/>
  <c r="E38" s="1"/>
  <c r="D37"/>
  <c r="D38" s="1"/>
  <c r="F35"/>
  <c r="F36" s="1"/>
  <c r="E35"/>
  <c r="E36" s="1"/>
  <c r="D35"/>
  <c r="D36" s="1"/>
  <c r="F32"/>
  <c r="F33" s="1"/>
  <c r="E32"/>
  <c r="E33" s="1"/>
  <c r="D32"/>
  <c r="D33" s="1"/>
  <c r="F31"/>
  <c r="E31"/>
  <c r="F30"/>
  <c r="E30"/>
  <c r="D30"/>
  <c r="D31" s="1"/>
  <c r="F27"/>
  <c r="F28" s="1"/>
  <c r="E27"/>
  <c r="E28" s="1"/>
  <c r="D27"/>
  <c r="D28" s="1"/>
  <c r="F25"/>
  <c r="F26" s="1"/>
  <c r="E25"/>
  <c r="E26" s="1"/>
  <c r="D25"/>
  <c r="D26" s="1"/>
  <c r="F22"/>
  <c r="F23" s="1"/>
  <c r="E22"/>
  <c r="E23" s="1"/>
  <c r="D22"/>
  <c r="D23" s="1"/>
  <c r="F20"/>
  <c r="F21" s="1"/>
  <c r="E20"/>
  <c r="E21" s="1"/>
  <c r="D20"/>
  <c r="D21" s="1"/>
  <c r="E18"/>
  <c r="D18"/>
  <c r="F17"/>
  <c r="F18" s="1"/>
  <c r="E17"/>
  <c r="D17"/>
  <c r="F15"/>
  <c r="F16" s="1"/>
  <c r="E15"/>
  <c r="E16" s="1"/>
  <c r="D15"/>
  <c r="D16" s="1"/>
  <c r="F12"/>
  <c r="F13" s="1"/>
  <c r="E12"/>
  <c r="E13" s="1"/>
  <c r="D12"/>
  <c r="D13" s="1"/>
  <c r="F11"/>
  <c r="E11"/>
  <c r="F10"/>
  <c r="E10"/>
  <c r="D10"/>
  <c r="D11" s="1"/>
  <c r="F7"/>
  <c r="F8" s="1"/>
  <c r="E7"/>
  <c r="E8" s="1"/>
  <c r="D7"/>
  <c r="D8" s="1"/>
  <c r="F5"/>
  <c r="F6" s="1"/>
  <c r="E5"/>
  <c r="E6" s="1"/>
  <c r="D5"/>
  <c r="D6" s="1"/>
  <c r="F152" i="9"/>
  <c r="F153" s="1"/>
  <c r="E152"/>
  <c r="E153" s="1"/>
  <c r="D152"/>
  <c r="D153" s="1"/>
  <c r="E148"/>
  <c r="D148"/>
  <c r="F147"/>
  <c r="F148" s="1"/>
  <c r="E147"/>
  <c r="D147"/>
  <c r="F142"/>
  <c r="F143" s="1"/>
  <c r="E142"/>
  <c r="E143" s="1"/>
  <c r="D142"/>
  <c r="D143" s="1"/>
  <c r="F137"/>
  <c r="F138" s="1"/>
  <c r="E137"/>
  <c r="E138" s="1"/>
  <c r="D137"/>
  <c r="D138" s="1"/>
  <c r="F132"/>
  <c r="F133" s="1"/>
  <c r="E132"/>
  <c r="E133" s="1"/>
  <c r="D132"/>
  <c r="D133" s="1"/>
  <c r="F127"/>
  <c r="F128" s="1"/>
  <c r="E127"/>
  <c r="E128" s="1"/>
  <c r="D127"/>
  <c r="D128" s="1"/>
  <c r="F122"/>
  <c r="F123" s="1"/>
  <c r="E122"/>
  <c r="E123" s="1"/>
  <c r="D122"/>
  <c r="D123" s="1"/>
  <c r="F117"/>
  <c r="F118" s="1"/>
  <c r="E117"/>
  <c r="E118" s="1"/>
  <c r="D117"/>
  <c r="D118" s="1"/>
  <c r="F112"/>
  <c r="F113" s="1"/>
  <c r="E112"/>
  <c r="E113" s="1"/>
  <c r="D112"/>
  <c r="D113" s="1"/>
  <c r="F107"/>
  <c r="F108" s="1"/>
  <c r="E107"/>
  <c r="E108" s="1"/>
  <c r="D107"/>
  <c r="D108" s="1"/>
  <c r="F103"/>
  <c r="F102"/>
  <c r="E102"/>
  <c r="E103" s="1"/>
  <c r="D102"/>
  <c r="D103" s="1"/>
  <c r="F97"/>
  <c r="F98" s="1"/>
  <c r="E97"/>
  <c r="E98" s="1"/>
  <c r="D97"/>
  <c r="D98" s="1"/>
  <c r="F92"/>
  <c r="F93" s="1"/>
  <c r="E92"/>
  <c r="E93" s="1"/>
  <c r="D92"/>
  <c r="D93" s="1"/>
  <c r="F87"/>
  <c r="F88" s="1"/>
  <c r="E87"/>
  <c r="E88" s="1"/>
  <c r="D87"/>
  <c r="D88" s="1"/>
  <c r="F82"/>
  <c r="F83" s="1"/>
  <c r="E82"/>
  <c r="E83" s="1"/>
  <c r="D82"/>
  <c r="D83" s="1"/>
  <c r="F77"/>
  <c r="F78" s="1"/>
  <c r="E77"/>
  <c r="E78" s="1"/>
  <c r="D77"/>
  <c r="D78" s="1"/>
  <c r="F72"/>
  <c r="F73" s="1"/>
  <c r="E72"/>
  <c r="E73" s="1"/>
  <c r="D72"/>
  <c r="D73" s="1"/>
  <c r="F67"/>
  <c r="F68" s="1"/>
  <c r="E67"/>
  <c r="E68" s="1"/>
  <c r="D67"/>
  <c r="D68" s="1"/>
  <c r="F62"/>
  <c r="F63" s="1"/>
  <c r="E62"/>
  <c r="E63" s="1"/>
  <c r="D62"/>
  <c r="D63" s="1"/>
  <c r="F57"/>
  <c r="F58" s="1"/>
  <c r="E57"/>
  <c r="E58" s="1"/>
  <c r="D57"/>
  <c r="D58" s="1"/>
  <c r="F52"/>
  <c r="F53" s="1"/>
  <c r="E52"/>
  <c r="E53" s="1"/>
  <c r="D52"/>
  <c r="D53" s="1"/>
  <c r="F47"/>
  <c r="F48" s="1"/>
  <c r="E47"/>
  <c r="E48" s="1"/>
  <c r="D47"/>
  <c r="D48" s="1"/>
  <c r="F42"/>
  <c r="F43" s="1"/>
  <c r="E42"/>
  <c r="E43" s="1"/>
  <c r="D42"/>
  <c r="D43" s="1"/>
  <c r="F37"/>
  <c r="F38" s="1"/>
  <c r="E37"/>
  <c r="E38" s="1"/>
  <c r="D37"/>
  <c r="D38" s="1"/>
  <c r="F32"/>
  <c r="F33" s="1"/>
  <c r="E32"/>
  <c r="E33" s="1"/>
  <c r="D32"/>
  <c r="D33" s="1"/>
  <c r="F27"/>
  <c r="F28" s="1"/>
  <c r="E27"/>
  <c r="E28" s="1"/>
  <c r="D27"/>
  <c r="D28" s="1"/>
  <c r="F22"/>
  <c r="F23" s="1"/>
  <c r="E22"/>
  <c r="E23" s="1"/>
  <c r="D22"/>
  <c r="D23" s="1"/>
  <c r="F17"/>
  <c r="F18" s="1"/>
  <c r="E17"/>
  <c r="E18" s="1"/>
  <c r="D17"/>
  <c r="D18" s="1"/>
  <c r="F13"/>
  <c r="F12"/>
  <c r="E12"/>
  <c r="E13" s="1"/>
  <c r="D12"/>
  <c r="D13" s="1"/>
  <c r="F7"/>
  <c r="F8" s="1"/>
  <c r="E7"/>
  <c r="E8" s="1"/>
  <c r="D7"/>
  <c r="D8" s="1"/>
  <c r="D158" i="8"/>
  <c r="F157"/>
  <c r="F158" s="1"/>
  <c r="E157"/>
  <c r="E158" s="1"/>
  <c r="D157"/>
  <c r="F155"/>
  <c r="F156" s="1"/>
  <c r="E155"/>
  <c r="E156" s="1"/>
  <c r="D155"/>
  <c r="D156" s="1"/>
  <c r="F153"/>
  <c r="F152"/>
  <c r="E152"/>
  <c r="E153" s="1"/>
  <c r="D152"/>
  <c r="D153" s="1"/>
  <c r="F151"/>
  <c r="E151"/>
  <c r="D151"/>
  <c r="F150"/>
  <c r="E150"/>
  <c r="D150"/>
  <c r="F148"/>
  <c r="E148"/>
  <c r="D148"/>
  <c r="F147"/>
  <c r="E147"/>
  <c r="D147"/>
  <c r="D146"/>
  <c r="F145"/>
  <c r="F146" s="1"/>
  <c r="E145"/>
  <c r="E146" s="1"/>
  <c r="D145"/>
  <c r="F142"/>
  <c r="F143" s="1"/>
  <c r="E142"/>
  <c r="E143" s="1"/>
  <c r="D142"/>
  <c r="D143" s="1"/>
  <c r="F140"/>
  <c r="F141" s="1"/>
  <c r="E140"/>
  <c r="E141" s="1"/>
  <c r="D140"/>
  <c r="D141" s="1"/>
  <c r="F137"/>
  <c r="F138" s="1"/>
  <c r="E137"/>
  <c r="E138" s="1"/>
  <c r="D137"/>
  <c r="D138" s="1"/>
  <c r="F135"/>
  <c r="F136" s="1"/>
  <c r="E135"/>
  <c r="E136" s="1"/>
  <c r="D135"/>
  <c r="D136" s="1"/>
  <c r="F132"/>
  <c r="F133" s="1"/>
  <c r="E132"/>
  <c r="E133" s="1"/>
  <c r="D132"/>
  <c r="D133" s="1"/>
  <c r="F130"/>
  <c r="F131" s="1"/>
  <c r="E130"/>
  <c r="E131" s="1"/>
  <c r="D130"/>
  <c r="D131" s="1"/>
  <c r="F127"/>
  <c r="F128" s="1"/>
  <c r="E127"/>
  <c r="E128" s="1"/>
  <c r="D127"/>
  <c r="D128" s="1"/>
  <c r="F125"/>
  <c r="F126" s="1"/>
  <c r="E125"/>
  <c r="E126" s="1"/>
  <c r="D125"/>
  <c r="D126" s="1"/>
  <c r="F122"/>
  <c r="F123" s="1"/>
  <c r="E122"/>
  <c r="E123" s="1"/>
  <c r="D122"/>
  <c r="D123" s="1"/>
  <c r="F120"/>
  <c r="F121" s="1"/>
  <c r="E120"/>
  <c r="E121" s="1"/>
  <c r="D120"/>
  <c r="D121" s="1"/>
  <c r="F118"/>
  <c r="E118"/>
  <c r="D118"/>
  <c r="F117"/>
  <c r="E117"/>
  <c r="D117"/>
  <c r="D116"/>
  <c r="F115"/>
  <c r="F116" s="1"/>
  <c r="E115"/>
  <c r="E116" s="1"/>
  <c r="D115"/>
  <c r="F112"/>
  <c r="F113" s="1"/>
  <c r="E112"/>
  <c r="E113" s="1"/>
  <c r="D112"/>
  <c r="D113" s="1"/>
  <c r="F110"/>
  <c r="F111" s="1"/>
  <c r="E110"/>
  <c r="E111" s="1"/>
  <c r="D110"/>
  <c r="D111" s="1"/>
  <c r="F107"/>
  <c r="F108" s="1"/>
  <c r="E107"/>
  <c r="E108" s="1"/>
  <c r="D107"/>
  <c r="D108" s="1"/>
  <c r="F105"/>
  <c r="F106" s="1"/>
  <c r="E105"/>
  <c r="E106" s="1"/>
  <c r="D105"/>
  <c r="D106" s="1"/>
  <c r="F102"/>
  <c r="F103" s="1"/>
  <c r="E102"/>
  <c r="E103" s="1"/>
  <c r="D102"/>
  <c r="D103" s="1"/>
  <c r="F100"/>
  <c r="F101" s="1"/>
  <c r="E100"/>
  <c r="E101" s="1"/>
  <c r="D100"/>
  <c r="D101" s="1"/>
  <c r="F97"/>
  <c r="F98" s="1"/>
  <c r="E97"/>
  <c r="E98" s="1"/>
  <c r="D97"/>
  <c r="D98" s="1"/>
  <c r="F95"/>
  <c r="F96" s="1"/>
  <c r="E95"/>
  <c r="E96" s="1"/>
  <c r="D95"/>
  <c r="D96" s="1"/>
  <c r="F92"/>
  <c r="F93" s="1"/>
  <c r="E92"/>
  <c r="E93" s="1"/>
  <c r="D92"/>
  <c r="D93" s="1"/>
  <c r="F90"/>
  <c r="F91" s="1"/>
  <c r="E90"/>
  <c r="E91" s="1"/>
  <c r="D90"/>
  <c r="D91" s="1"/>
  <c r="F87"/>
  <c r="F88" s="1"/>
  <c r="E87"/>
  <c r="E88" s="1"/>
  <c r="D87"/>
  <c r="D88" s="1"/>
  <c r="F85"/>
  <c r="F86" s="1"/>
  <c r="E85"/>
  <c r="E86" s="1"/>
  <c r="D85"/>
  <c r="D86" s="1"/>
  <c r="F82"/>
  <c r="F83" s="1"/>
  <c r="E82"/>
  <c r="E83" s="1"/>
  <c r="D82"/>
  <c r="D83" s="1"/>
  <c r="F80"/>
  <c r="F81" s="1"/>
  <c r="E80"/>
  <c r="E81" s="1"/>
  <c r="D80"/>
  <c r="D81" s="1"/>
  <c r="F77"/>
  <c r="F78" s="1"/>
  <c r="E77"/>
  <c r="E78" s="1"/>
  <c r="D77"/>
  <c r="D78" s="1"/>
  <c r="F75"/>
  <c r="F76" s="1"/>
  <c r="E75"/>
  <c r="E76" s="1"/>
  <c r="D75"/>
  <c r="D76" s="1"/>
  <c r="F73"/>
  <c r="F72"/>
  <c r="E72"/>
  <c r="E73" s="1"/>
  <c r="D72"/>
  <c r="D73" s="1"/>
  <c r="F71"/>
  <c r="D71"/>
  <c r="F70"/>
  <c r="E70"/>
  <c r="E71" s="1"/>
  <c r="D70"/>
  <c r="F67"/>
  <c r="F68" s="1"/>
  <c r="E67"/>
  <c r="E68" s="1"/>
  <c r="D67"/>
  <c r="D68" s="1"/>
  <c r="F65"/>
  <c r="F66" s="1"/>
  <c r="E65"/>
  <c r="E66" s="1"/>
  <c r="D65"/>
  <c r="D66" s="1"/>
  <c r="F63"/>
  <c r="F62"/>
  <c r="E62"/>
  <c r="E63" s="1"/>
  <c r="D62"/>
  <c r="D63" s="1"/>
  <c r="F61"/>
  <c r="D61"/>
  <c r="F60"/>
  <c r="E60"/>
  <c r="E61" s="1"/>
  <c r="D60"/>
  <c r="F57"/>
  <c r="F58" s="1"/>
  <c r="E57"/>
  <c r="E58" s="1"/>
  <c r="D57"/>
  <c r="D58" s="1"/>
  <c r="F55"/>
  <c r="F56" s="1"/>
  <c r="E55"/>
  <c r="E56" s="1"/>
  <c r="D55"/>
  <c r="D56" s="1"/>
  <c r="F52"/>
  <c r="F53" s="1"/>
  <c r="E52"/>
  <c r="E53" s="1"/>
  <c r="D52"/>
  <c r="D53" s="1"/>
  <c r="F50"/>
  <c r="F51" s="1"/>
  <c r="E50"/>
  <c r="E51" s="1"/>
  <c r="D50"/>
  <c r="D51" s="1"/>
  <c r="F48"/>
  <c r="F47"/>
  <c r="E47"/>
  <c r="E48" s="1"/>
  <c r="D47"/>
  <c r="D48" s="1"/>
  <c r="D46"/>
  <c r="F45"/>
  <c r="F46" s="1"/>
  <c r="E45"/>
  <c r="E46" s="1"/>
  <c r="D45"/>
  <c r="F43"/>
  <c r="F42"/>
  <c r="E42"/>
  <c r="E43" s="1"/>
  <c r="D42"/>
  <c r="D43" s="1"/>
  <c r="F40"/>
  <c r="F41" s="1"/>
  <c r="E40"/>
  <c r="E41" s="1"/>
  <c r="D40"/>
  <c r="D41" s="1"/>
  <c r="F37"/>
  <c r="F38" s="1"/>
  <c r="E37"/>
  <c r="E38" s="1"/>
  <c r="D37"/>
  <c r="D38" s="1"/>
  <c r="F35"/>
  <c r="F36" s="1"/>
  <c r="E35"/>
  <c r="E36" s="1"/>
  <c r="D35"/>
  <c r="D36" s="1"/>
  <c r="F32"/>
  <c r="F33" s="1"/>
  <c r="E32"/>
  <c r="E33" s="1"/>
  <c r="D32"/>
  <c r="D33" s="1"/>
  <c r="F30"/>
  <c r="F31" s="1"/>
  <c r="E30"/>
  <c r="E31" s="1"/>
  <c r="D30"/>
  <c r="D31" s="1"/>
  <c r="F27"/>
  <c r="F28" s="1"/>
  <c r="E27"/>
  <c r="E28" s="1"/>
  <c r="D27"/>
  <c r="D28" s="1"/>
  <c r="F25"/>
  <c r="F26" s="1"/>
  <c r="E25"/>
  <c r="E26" s="1"/>
  <c r="D25"/>
  <c r="D26" s="1"/>
  <c r="F22"/>
  <c r="F23" s="1"/>
  <c r="E22"/>
  <c r="E23" s="1"/>
  <c r="D22"/>
  <c r="D23" s="1"/>
  <c r="F20"/>
  <c r="F21" s="1"/>
  <c r="E20"/>
  <c r="E21" s="1"/>
  <c r="D20"/>
  <c r="D21" s="1"/>
  <c r="F17"/>
  <c r="F18" s="1"/>
  <c r="E17"/>
  <c r="E18" s="1"/>
  <c r="D17"/>
  <c r="D18" s="1"/>
  <c r="F15"/>
  <c r="F16" s="1"/>
  <c r="E15"/>
  <c r="E16" s="1"/>
  <c r="D15"/>
  <c r="D16" s="1"/>
  <c r="F12"/>
  <c r="F13" s="1"/>
  <c r="E12"/>
  <c r="E13" s="1"/>
  <c r="D12"/>
  <c r="D13" s="1"/>
  <c r="F10"/>
  <c r="F11" s="1"/>
  <c r="E10"/>
  <c r="E11" s="1"/>
  <c r="D10"/>
  <c r="D11" s="1"/>
  <c r="F7"/>
  <c r="F8" s="1"/>
  <c r="E7"/>
  <c r="E8" s="1"/>
  <c r="D7"/>
  <c r="D8" s="1"/>
  <c r="F5"/>
  <c r="F6" s="1"/>
  <c r="E5"/>
  <c r="E6" s="1"/>
  <c r="D5"/>
  <c r="D6" s="1"/>
  <c r="F157" i="7"/>
  <c r="F158" s="1"/>
  <c r="E157"/>
  <c r="E158" s="1"/>
  <c r="D157"/>
  <c r="D158" s="1"/>
  <c r="F155"/>
  <c r="F156" s="1"/>
  <c r="E155"/>
  <c r="E156" s="1"/>
  <c r="D155"/>
  <c r="D156" s="1"/>
  <c r="F152"/>
  <c r="F153" s="1"/>
  <c r="E152"/>
  <c r="E153" s="1"/>
  <c r="D152"/>
  <c r="D153" s="1"/>
  <c r="F150"/>
  <c r="F151" s="1"/>
  <c r="E150"/>
  <c r="E151" s="1"/>
  <c r="D150"/>
  <c r="D151" s="1"/>
  <c r="F147"/>
  <c r="F148" s="1"/>
  <c r="E147"/>
  <c r="E148" s="1"/>
  <c r="D147"/>
  <c r="D148" s="1"/>
  <c r="F145"/>
  <c r="F146" s="1"/>
  <c r="E145"/>
  <c r="E146" s="1"/>
  <c r="D145"/>
  <c r="D146" s="1"/>
  <c r="F142"/>
  <c r="F143" s="1"/>
  <c r="E142"/>
  <c r="E143" s="1"/>
  <c r="D142"/>
  <c r="D143" s="1"/>
  <c r="F140"/>
  <c r="F141" s="1"/>
  <c r="E140"/>
  <c r="E141" s="1"/>
  <c r="D140"/>
  <c r="D141" s="1"/>
  <c r="D138"/>
  <c r="F137"/>
  <c r="F138" s="1"/>
  <c r="E137"/>
  <c r="E138" s="1"/>
  <c r="D137"/>
  <c r="F135"/>
  <c r="F136" s="1"/>
  <c r="E135"/>
  <c r="E136" s="1"/>
  <c r="D135"/>
  <c r="D136" s="1"/>
  <c r="F132"/>
  <c r="F133" s="1"/>
  <c r="E132"/>
  <c r="E133" s="1"/>
  <c r="D132"/>
  <c r="D133" s="1"/>
  <c r="F130"/>
  <c r="F131" s="1"/>
  <c r="E130"/>
  <c r="E131" s="1"/>
  <c r="D130"/>
  <c r="D131" s="1"/>
  <c r="F127"/>
  <c r="F128" s="1"/>
  <c r="E127"/>
  <c r="E128" s="1"/>
  <c r="D127"/>
  <c r="D128" s="1"/>
  <c r="F125"/>
  <c r="F126" s="1"/>
  <c r="E125"/>
  <c r="E126" s="1"/>
  <c r="D125"/>
  <c r="D126" s="1"/>
  <c r="F123"/>
  <c r="F122"/>
  <c r="E122"/>
  <c r="E123" s="1"/>
  <c r="D122"/>
  <c r="D123" s="1"/>
  <c r="F121"/>
  <c r="E121"/>
  <c r="D121"/>
  <c r="F120"/>
  <c r="E120"/>
  <c r="D120"/>
  <c r="F118"/>
  <c r="E118"/>
  <c r="D118"/>
  <c r="F117"/>
  <c r="E117"/>
  <c r="D117"/>
  <c r="D116"/>
  <c r="F115"/>
  <c r="F116" s="1"/>
  <c r="E115"/>
  <c r="E116" s="1"/>
  <c r="D115"/>
  <c r="F112"/>
  <c r="F113" s="1"/>
  <c r="E112"/>
  <c r="E113" s="1"/>
  <c r="D112"/>
  <c r="D113" s="1"/>
  <c r="F110"/>
  <c r="F111" s="1"/>
  <c r="E110"/>
  <c r="E111" s="1"/>
  <c r="D110"/>
  <c r="D111" s="1"/>
  <c r="F107"/>
  <c r="F108" s="1"/>
  <c r="E107"/>
  <c r="E108" s="1"/>
  <c r="D107"/>
  <c r="D108" s="1"/>
  <c r="F105"/>
  <c r="F106" s="1"/>
  <c r="E105"/>
  <c r="E106" s="1"/>
  <c r="D105"/>
  <c r="D106" s="1"/>
  <c r="F102"/>
  <c r="F103" s="1"/>
  <c r="E102"/>
  <c r="E103" s="1"/>
  <c r="D102"/>
  <c r="D103" s="1"/>
  <c r="F100"/>
  <c r="F101" s="1"/>
  <c r="E100"/>
  <c r="E101" s="1"/>
  <c r="D100"/>
  <c r="D101" s="1"/>
  <c r="F97"/>
  <c r="F98" s="1"/>
  <c r="E97"/>
  <c r="E98" s="1"/>
  <c r="D97"/>
  <c r="D98" s="1"/>
  <c r="F95"/>
  <c r="F96" s="1"/>
  <c r="E95"/>
  <c r="E96" s="1"/>
  <c r="D95"/>
  <c r="D96" s="1"/>
  <c r="F93"/>
  <c r="F92"/>
  <c r="E92"/>
  <c r="E93" s="1"/>
  <c r="D92"/>
  <c r="D93" s="1"/>
  <c r="F91"/>
  <c r="F90"/>
  <c r="E90"/>
  <c r="E91" s="1"/>
  <c r="D90"/>
  <c r="D91" s="1"/>
  <c r="F87"/>
  <c r="F88" s="1"/>
  <c r="E87"/>
  <c r="E88" s="1"/>
  <c r="D87"/>
  <c r="D88" s="1"/>
  <c r="F85"/>
  <c r="F86" s="1"/>
  <c r="E85"/>
  <c r="E86" s="1"/>
  <c r="D85"/>
  <c r="D86" s="1"/>
  <c r="F82"/>
  <c r="F83" s="1"/>
  <c r="E82"/>
  <c r="E83" s="1"/>
  <c r="D82"/>
  <c r="D83" s="1"/>
  <c r="F80"/>
  <c r="F81" s="1"/>
  <c r="E80"/>
  <c r="E81" s="1"/>
  <c r="D80"/>
  <c r="D81" s="1"/>
  <c r="F77"/>
  <c r="F78" s="1"/>
  <c r="E77"/>
  <c r="E78" s="1"/>
  <c r="D77"/>
  <c r="D78" s="1"/>
  <c r="F75"/>
  <c r="F76" s="1"/>
  <c r="E75"/>
  <c r="E76" s="1"/>
  <c r="D75"/>
  <c r="D76" s="1"/>
  <c r="F72"/>
  <c r="F73" s="1"/>
  <c r="E72"/>
  <c r="E73" s="1"/>
  <c r="D72"/>
  <c r="D73" s="1"/>
  <c r="F71"/>
  <c r="F70"/>
  <c r="E70"/>
  <c r="E71" s="1"/>
  <c r="D70"/>
  <c r="D71" s="1"/>
  <c r="F67"/>
  <c r="F68" s="1"/>
  <c r="E67"/>
  <c r="E68" s="1"/>
  <c r="D67"/>
  <c r="D68" s="1"/>
  <c r="F65"/>
  <c r="F66" s="1"/>
  <c r="E65"/>
  <c r="E66" s="1"/>
  <c r="D65"/>
  <c r="D66" s="1"/>
  <c r="F62"/>
  <c r="F63" s="1"/>
  <c r="E62"/>
  <c r="E63" s="1"/>
  <c r="D62"/>
  <c r="D63" s="1"/>
  <c r="F60"/>
  <c r="F61" s="1"/>
  <c r="E60"/>
  <c r="E61" s="1"/>
  <c r="D61"/>
  <c r="F57"/>
  <c r="F58" s="1"/>
  <c r="E57"/>
  <c r="E58" s="1"/>
  <c r="D57"/>
  <c r="D58" s="1"/>
  <c r="F55"/>
  <c r="F56" s="1"/>
  <c r="E55"/>
  <c r="E56" s="1"/>
  <c r="D55"/>
  <c r="D56" s="1"/>
  <c r="F52"/>
  <c r="F53" s="1"/>
  <c r="E52"/>
  <c r="E53" s="1"/>
  <c r="D52"/>
  <c r="D53" s="1"/>
  <c r="F50"/>
  <c r="F51" s="1"/>
  <c r="E50"/>
  <c r="E51" s="1"/>
  <c r="D50"/>
  <c r="D51" s="1"/>
  <c r="F47"/>
  <c r="F48" s="1"/>
  <c r="E47"/>
  <c r="E48" s="1"/>
  <c r="D47"/>
  <c r="D48" s="1"/>
  <c r="F45"/>
  <c r="F46" s="1"/>
  <c r="E45"/>
  <c r="E46" s="1"/>
  <c r="D45"/>
  <c r="D46" s="1"/>
  <c r="F42"/>
  <c r="F43" s="1"/>
  <c r="E42"/>
  <c r="E43" s="1"/>
  <c r="D42"/>
  <c r="D43" s="1"/>
  <c r="F40"/>
  <c r="F41" s="1"/>
  <c r="E40"/>
  <c r="E41" s="1"/>
  <c r="D40"/>
  <c r="D41" s="1"/>
  <c r="F37"/>
  <c r="F38" s="1"/>
  <c r="E37"/>
  <c r="E38" s="1"/>
  <c r="D37"/>
  <c r="D38" s="1"/>
  <c r="F35"/>
  <c r="F36" s="1"/>
  <c r="E35"/>
  <c r="E36" s="1"/>
  <c r="D35"/>
  <c r="D36" s="1"/>
  <c r="F32"/>
  <c r="F33" s="1"/>
  <c r="E32"/>
  <c r="E33" s="1"/>
  <c r="D32"/>
  <c r="D33" s="1"/>
  <c r="F30"/>
  <c r="F31" s="1"/>
  <c r="E30"/>
  <c r="E31" s="1"/>
  <c r="D30"/>
  <c r="D31" s="1"/>
  <c r="F27"/>
  <c r="F28" s="1"/>
  <c r="E27"/>
  <c r="E28" s="1"/>
  <c r="D27"/>
  <c r="D28" s="1"/>
  <c r="F25"/>
  <c r="F26" s="1"/>
  <c r="E25"/>
  <c r="E26" s="1"/>
  <c r="D25"/>
  <c r="D26" s="1"/>
  <c r="F22"/>
  <c r="F23" s="1"/>
  <c r="E22"/>
  <c r="E23" s="1"/>
  <c r="D22"/>
  <c r="D23" s="1"/>
  <c r="F20"/>
  <c r="F21" s="1"/>
  <c r="E20"/>
  <c r="E21" s="1"/>
  <c r="D20"/>
  <c r="D21" s="1"/>
  <c r="F17"/>
  <c r="F18" s="1"/>
  <c r="E17"/>
  <c r="E18" s="1"/>
  <c r="D17"/>
  <c r="D18" s="1"/>
  <c r="F15"/>
  <c r="F16" s="1"/>
  <c r="E15"/>
  <c r="E16" s="1"/>
  <c r="D15"/>
  <c r="D16" s="1"/>
  <c r="F12"/>
  <c r="F13" s="1"/>
  <c r="E12"/>
  <c r="E13" s="1"/>
  <c r="D12"/>
  <c r="D13" s="1"/>
  <c r="F10"/>
  <c r="F11" s="1"/>
  <c r="E10"/>
  <c r="E11" s="1"/>
  <c r="D10"/>
  <c r="D11" s="1"/>
  <c r="F7"/>
  <c r="F8" s="1"/>
  <c r="E7"/>
  <c r="E8" s="1"/>
  <c r="D7"/>
  <c r="D8" s="1"/>
  <c r="F5"/>
  <c r="F6" s="1"/>
  <c r="E5"/>
  <c r="E6" s="1"/>
  <c r="D5"/>
  <c r="D6" s="1"/>
  <c r="F152" i="6"/>
  <c r="F153" s="1"/>
  <c r="E152"/>
  <c r="E153" s="1"/>
  <c r="D152"/>
  <c r="D153" s="1"/>
  <c r="F150"/>
  <c r="F151" s="1"/>
  <c r="E150"/>
  <c r="E151" s="1"/>
  <c r="D150"/>
  <c r="D151" s="1"/>
  <c r="F147"/>
  <c r="F148" s="1"/>
  <c r="E147"/>
  <c r="E148" s="1"/>
  <c r="D147"/>
  <c r="D148" s="1"/>
  <c r="F145"/>
  <c r="F146" s="1"/>
  <c r="E145"/>
  <c r="E146" s="1"/>
  <c r="D145"/>
  <c r="D146" s="1"/>
  <c r="F142"/>
  <c r="F143" s="1"/>
  <c r="E142"/>
  <c r="E143" s="1"/>
  <c r="D142"/>
  <c r="D143" s="1"/>
  <c r="F140"/>
  <c r="F141" s="1"/>
  <c r="E140"/>
  <c r="E141" s="1"/>
  <c r="D140"/>
  <c r="D141" s="1"/>
  <c r="F137"/>
  <c r="F138" s="1"/>
  <c r="E137"/>
  <c r="E138" s="1"/>
  <c r="D137"/>
  <c r="D138" s="1"/>
  <c r="F135"/>
  <c r="F136" s="1"/>
  <c r="E135"/>
  <c r="E136" s="1"/>
  <c r="D135"/>
  <c r="D136" s="1"/>
  <c r="F132"/>
  <c r="F133" s="1"/>
  <c r="E132"/>
  <c r="E133" s="1"/>
  <c r="D132"/>
  <c r="D133" s="1"/>
  <c r="D131"/>
  <c r="F130"/>
  <c r="F131" s="1"/>
  <c r="E130"/>
  <c r="E131" s="1"/>
  <c r="D130"/>
  <c r="F128"/>
  <c r="E128"/>
  <c r="D128"/>
  <c r="F127"/>
  <c r="E127"/>
  <c r="D127"/>
  <c r="D126"/>
  <c r="F125"/>
  <c r="F126" s="1"/>
  <c r="E125"/>
  <c r="E126" s="1"/>
  <c r="D125"/>
  <c r="F122"/>
  <c r="F123" s="1"/>
  <c r="E122"/>
  <c r="E123" s="1"/>
  <c r="D122"/>
  <c r="D123" s="1"/>
  <c r="F120"/>
  <c r="F121" s="1"/>
  <c r="E120"/>
  <c r="E121" s="1"/>
  <c r="D120"/>
  <c r="D121" s="1"/>
  <c r="F117"/>
  <c r="F118" s="1"/>
  <c r="E117"/>
  <c r="E118" s="1"/>
  <c r="D117"/>
  <c r="D118" s="1"/>
  <c r="F115"/>
  <c r="F116" s="1"/>
  <c r="E115"/>
  <c r="E116" s="1"/>
  <c r="D115"/>
  <c r="D116" s="1"/>
  <c r="F112"/>
  <c r="F113" s="1"/>
  <c r="E112"/>
  <c r="E113" s="1"/>
  <c r="D112"/>
  <c r="D113" s="1"/>
  <c r="F110"/>
  <c r="F111" s="1"/>
  <c r="E110"/>
  <c r="E111" s="1"/>
  <c r="D110"/>
  <c r="D111" s="1"/>
  <c r="F107"/>
  <c r="F108" s="1"/>
  <c r="E107"/>
  <c r="E108" s="1"/>
  <c r="D107"/>
  <c r="D108" s="1"/>
  <c r="F105"/>
  <c r="F106" s="1"/>
  <c r="E105"/>
  <c r="E106" s="1"/>
  <c r="D105"/>
  <c r="D106" s="1"/>
  <c r="F102"/>
  <c r="F103" s="1"/>
  <c r="E102"/>
  <c r="E103" s="1"/>
  <c r="D102"/>
  <c r="D103" s="1"/>
  <c r="F100"/>
  <c r="F101" s="1"/>
  <c r="E100"/>
  <c r="E101" s="1"/>
  <c r="D100"/>
  <c r="D101" s="1"/>
  <c r="F98"/>
  <c r="E98"/>
  <c r="D98"/>
  <c r="F97"/>
  <c r="E97"/>
  <c r="D97"/>
  <c r="D96"/>
  <c r="F95"/>
  <c r="F96" s="1"/>
  <c r="E95"/>
  <c r="E96" s="1"/>
  <c r="D95"/>
  <c r="F93"/>
  <c r="F92"/>
  <c r="E92"/>
  <c r="E93" s="1"/>
  <c r="D92"/>
  <c r="D93" s="1"/>
  <c r="F90"/>
  <c r="F91" s="1"/>
  <c r="E90"/>
  <c r="E91" s="1"/>
  <c r="D90"/>
  <c r="D91" s="1"/>
  <c r="F88"/>
  <c r="F87"/>
  <c r="E87"/>
  <c r="E88" s="1"/>
  <c r="D87"/>
  <c r="D88" s="1"/>
  <c r="F85"/>
  <c r="F86" s="1"/>
  <c r="E85"/>
  <c r="E86" s="1"/>
  <c r="D85"/>
  <c r="D86" s="1"/>
  <c r="F83"/>
  <c r="F82"/>
  <c r="E82"/>
  <c r="E83" s="1"/>
  <c r="D82"/>
  <c r="D83" s="1"/>
  <c r="F81"/>
  <c r="F80"/>
  <c r="E80"/>
  <c r="E81" s="1"/>
  <c r="D80"/>
  <c r="D81" s="1"/>
  <c r="F77"/>
  <c r="F78" s="1"/>
  <c r="E77"/>
  <c r="E78" s="1"/>
  <c r="D77"/>
  <c r="D78" s="1"/>
  <c r="F75"/>
  <c r="F76" s="1"/>
  <c r="E75"/>
  <c r="E76" s="1"/>
  <c r="D75"/>
  <c r="D76" s="1"/>
  <c r="F72"/>
  <c r="F73" s="1"/>
  <c r="E72"/>
  <c r="E73" s="1"/>
  <c r="D72"/>
  <c r="D73" s="1"/>
  <c r="F70"/>
  <c r="F71" s="1"/>
  <c r="E70"/>
  <c r="E71" s="1"/>
  <c r="D70"/>
  <c r="D71" s="1"/>
  <c r="F68"/>
  <c r="E68"/>
  <c r="D68"/>
  <c r="F67"/>
  <c r="E67"/>
  <c r="D67"/>
  <c r="D66"/>
  <c r="F65"/>
  <c r="F66" s="1"/>
  <c r="E65"/>
  <c r="E66" s="1"/>
  <c r="D65"/>
  <c r="F62"/>
  <c r="F63" s="1"/>
  <c r="E62"/>
  <c r="E63" s="1"/>
  <c r="D62"/>
  <c r="D63" s="1"/>
  <c r="F60"/>
  <c r="F61" s="1"/>
  <c r="E60"/>
  <c r="E61" s="1"/>
  <c r="D60"/>
  <c r="D61" s="1"/>
  <c r="F57"/>
  <c r="F58" s="1"/>
  <c r="E57"/>
  <c r="E58" s="1"/>
  <c r="D57"/>
  <c r="D58" s="1"/>
  <c r="D56"/>
  <c r="F55"/>
  <c r="F56" s="1"/>
  <c r="E55"/>
  <c r="E56" s="1"/>
  <c r="D55"/>
  <c r="F52"/>
  <c r="F53" s="1"/>
  <c r="E52"/>
  <c r="E53" s="1"/>
  <c r="D52"/>
  <c r="D53" s="1"/>
  <c r="F51"/>
  <c r="F50"/>
  <c r="E50"/>
  <c r="E51" s="1"/>
  <c r="D50"/>
  <c r="D51" s="1"/>
  <c r="F47"/>
  <c r="F48" s="1"/>
  <c r="E47"/>
  <c r="E48" s="1"/>
  <c r="D47"/>
  <c r="D48" s="1"/>
  <c r="F45"/>
  <c r="F46" s="1"/>
  <c r="E45"/>
  <c r="E46" s="1"/>
  <c r="D45"/>
  <c r="D46" s="1"/>
  <c r="F42"/>
  <c r="F43" s="1"/>
  <c r="E42"/>
  <c r="E43" s="1"/>
  <c r="D42"/>
  <c r="D43" s="1"/>
  <c r="F40"/>
  <c r="F41" s="1"/>
  <c r="E40"/>
  <c r="E41" s="1"/>
  <c r="D40"/>
  <c r="D41" s="1"/>
  <c r="F38"/>
  <c r="E38"/>
  <c r="F37"/>
  <c r="E37"/>
  <c r="D37"/>
  <c r="D38" s="1"/>
  <c r="D36"/>
  <c r="F35"/>
  <c r="F36" s="1"/>
  <c r="E35"/>
  <c r="E36" s="1"/>
  <c r="D35"/>
  <c r="F32"/>
  <c r="F33" s="1"/>
  <c r="E32"/>
  <c r="E33" s="1"/>
  <c r="D32"/>
  <c r="D33" s="1"/>
  <c r="F30"/>
  <c r="F31" s="1"/>
  <c r="E30"/>
  <c r="E31" s="1"/>
  <c r="D30"/>
  <c r="D31" s="1"/>
  <c r="F27"/>
  <c r="F28" s="1"/>
  <c r="E27"/>
  <c r="E28" s="1"/>
  <c r="D27"/>
  <c r="D28" s="1"/>
  <c r="F25"/>
  <c r="F26" s="1"/>
  <c r="E25"/>
  <c r="E26" s="1"/>
  <c r="D25"/>
  <c r="D26" s="1"/>
  <c r="F22"/>
  <c r="F23" s="1"/>
  <c r="E22"/>
  <c r="E23" s="1"/>
  <c r="D22"/>
  <c r="D23" s="1"/>
  <c r="F21"/>
  <c r="F20"/>
  <c r="E20"/>
  <c r="E21" s="1"/>
  <c r="D20"/>
  <c r="D21" s="1"/>
  <c r="F18"/>
  <c r="E18"/>
  <c r="F17"/>
  <c r="E17"/>
  <c r="D17"/>
  <c r="D18" s="1"/>
  <c r="D16"/>
  <c r="F15"/>
  <c r="F16" s="1"/>
  <c r="E15"/>
  <c r="E16" s="1"/>
  <c r="D15"/>
  <c r="F12"/>
  <c r="F13" s="1"/>
  <c r="E12"/>
  <c r="E13" s="1"/>
  <c r="D12"/>
  <c r="D13" s="1"/>
  <c r="F11"/>
  <c r="F10"/>
  <c r="E10"/>
  <c r="E11" s="1"/>
  <c r="D10"/>
  <c r="D11" s="1"/>
  <c r="F8"/>
  <c r="E8"/>
  <c r="D8"/>
  <c r="F7"/>
  <c r="E7"/>
  <c r="D7"/>
  <c r="D6"/>
  <c r="F5"/>
  <c r="F6" s="1"/>
  <c r="E5"/>
  <c r="E6" s="1"/>
  <c r="D5"/>
  <c r="F157" i="5"/>
  <c r="F158" s="1"/>
  <c r="E157"/>
  <c r="E158" s="1"/>
  <c r="D157"/>
  <c r="D158" s="1"/>
  <c r="F155"/>
  <c r="F156" s="1"/>
  <c r="E155"/>
  <c r="E156" s="1"/>
  <c r="D155"/>
  <c r="D156" s="1"/>
  <c r="F152"/>
  <c r="F153" s="1"/>
  <c r="E152"/>
  <c r="E153" s="1"/>
  <c r="D152"/>
  <c r="D153" s="1"/>
  <c r="F150"/>
  <c r="F151" s="1"/>
  <c r="E150"/>
  <c r="E151" s="1"/>
  <c r="D150"/>
  <c r="D151" s="1"/>
  <c r="E148"/>
  <c r="F147"/>
  <c r="F148" s="1"/>
  <c r="E147"/>
  <c r="D147"/>
  <c r="D148" s="1"/>
  <c r="F145"/>
  <c r="F146" s="1"/>
  <c r="E145"/>
  <c r="E146" s="1"/>
  <c r="D145"/>
  <c r="D146" s="1"/>
  <c r="F142"/>
  <c r="F143" s="1"/>
  <c r="E142"/>
  <c r="E143" s="1"/>
  <c r="D142"/>
  <c r="D143" s="1"/>
  <c r="F140"/>
  <c r="F141" s="1"/>
  <c r="E140"/>
  <c r="E141" s="1"/>
  <c r="D140"/>
  <c r="D141" s="1"/>
  <c r="F138"/>
  <c r="E138"/>
  <c r="D138"/>
  <c r="F137"/>
  <c r="E137"/>
  <c r="D137"/>
  <c r="D136"/>
  <c r="F135"/>
  <c r="F136" s="1"/>
  <c r="E135"/>
  <c r="E136" s="1"/>
  <c r="D135"/>
  <c r="F133"/>
  <c r="F132"/>
  <c r="E132"/>
  <c r="E133" s="1"/>
  <c r="D132"/>
  <c r="D133" s="1"/>
  <c r="F131"/>
  <c r="F130"/>
  <c r="E130"/>
  <c r="E131" s="1"/>
  <c r="D130"/>
  <c r="D131" s="1"/>
  <c r="F127"/>
  <c r="F128" s="1"/>
  <c r="E127"/>
  <c r="E128" s="1"/>
  <c r="D127"/>
  <c r="D128" s="1"/>
  <c r="F125"/>
  <c r="F126" s="1"/>
  <c r="E125"/>
  <c r="E126" s="1"/>
  <c r="D125"/>
  <c r="D126" s="1"/>
  <c r="F122"/>
  <c r="F123" s="1"/>
  <c r="E122"/>
  <c r="E123" s="1"/>
  <c r="D122"/>
  <c r="D123" s="1"/>
  <c r="F120"/>
  <c r="F121" s="1"/>
  <c r="E120"/>
  <c r="E121" s="1"/>
  <c r="D120"/>
  <c r="D121" s="1"/>
  <c r="E118"/>
  <c r="F117"/>
  <c r="F118" s="1"/>
  <c r="E117"/>
  <c r="D117"/>
  <c r="D118" s="1"/>
  <c r="F115"/>
  <c r="F116" s="1"/>
  <c r="E115"/>
  <c r="E116" s="1"/>
  <c r="D115"/>
  <c r="D116" s="1"/>
  <c r="F112"/>
  <c r="F113" s="1"/>
  <c r="E112"/>
  <c r="E113" s="1"/>
  <c r="D112"/>
  <c r="D113" s="1"/>
  <c r="F110"/>
  <c r="F111" s="1"/>
  <c r="E110"/>
  <c r="E111" s="1"/>
  <c r="D110"/>
  <c r="D111" s="1"/>
  <c r="F108"/>
  <c r="E108"/>
  <c r="D108"/>
  <c r="F107"/>
  <c r="E107"/>
  <c r="D107"/>
  <c r="D106"/>
  <c r="F105"/>
  <c r="F106" s="1"/>
  <c r="E105"/>
  <c r="E106" s="1"/>
  <c r="D105"/>
  <c r="F102"/>
  <c r="F103" s="1"/>
  <c r="E102"/>
  <c r="E103" s="1"/>
  <c r="D102"/>
  <c r="D103" s="1"/>
  <c r="F101"/>
  <c r="F100"/>
  <c r="E100"/>
  <c r="E101" s="1"/>
  <c r="D100"/>
  <c r="D101" s="1"/>
  <c r="F97"/>
  <c r="F98" s="1"/>
  <c r="E97"/>
  <c r="E98" s="1"/>
  <c r="D97"/>
  <c r="D98" s="1"/>
  <c r="F95"/>
  <c r="F96" s="1"/>
  <c r="E95"/>
  <c r="E96" s="1"/>
  <c r="D95"/>
  <c r="D96" s="1"/>
  <c r="F92"/>
  <c r="F93" s="1"/>
  <c r="E92"/>
  <c r="E93" s="1"/>
  <c r="D92"/>
  <c r="D93" s="1"/>
  <c r="F91"/>
  <c r="F90"/>
  <c r="E90"/>
  <c r="E91" s="1"/>
  <c r="D90"/>
  <c r="D91" s="1"/>
  <c r="F88"/>
  <c r="E88"/>
  <c r="D88"/>
  <c r="F87"/>
  <c r="E87"/>
  <c r="D87"/>
  <c r="D86"/>
  <c r="F85"/>
  <c r="F86" s="1"/>
  <c r="E85"/>
  <c r="E86" s="1"/>
  <c r="D85"/>
  <c r="F82"/>
  <c r="F83" s="1"/>
  <c r="E82"/>
  <c r="E83" s="1"/>
  <c r="D82"/>
  <c r="D83" s="1"/>
  <c r="F80"/>
  <c r="F81" s="1"/>
  <c r="E80"/>
  <c r="E81" s="1"/>
  <c r="D80"/>
  <c r="D81" s="1"/>
  <c r="F78"/>
  <c r="E78"/>
  <c r="F77"/>
  <c r="E77"/>
  <c r="D77"/>
  <c r="D78" s="1"/>
  <c r="F75"/>
  <c r="F76" s="1"/>
  <c r="E75"/>
  <c r="E76" s="1"/>
  <c r="D75"/>
  <c r="D76" s="1"/>
  <c r="F72"/>
  <c r="F73" s="1"/>
  <c r="E72"/>
  <c r="E73" s="1"/>
  <c r="D72"/>
  <c r="D73" s="1"/>
  <c r="F71"/>
  <c r="F70"/>
  <c r="E70"/>
  <c r="E71" s="1"/>
  <c r="D70"/>
  <c r="D71" s="1"/>
  <c r="F67"/>
  <c r="F68" s="1"/>
  <c r="E67"/>
  <c r="E68" s="1"/>
  <c r="D67"/>
  <c r="D68" s="1"/>
  <c r="F65"/>
  <c r="F66" s="1"/>
  <c r="E65"/>
  <c r="E66" s="1"/>
  <c r="D65"/>
  <c r="D66" s="1"/>
  <c r="F62"/>
  <c r="F63" s="1"/>
  <c r="E62"/>
  <c r="E63" s="1"/>
  <c r="D62"/>
  <c r="D63" s="1"/>
  <c r="F61"/>
  <c r="F60"/>
  <c r="E60"/>
  <c r="E61" s="1"/>
  <c r="D60"/>
  <c r="D61" s="1"/>
  <c r="F58"/>
  <c r="E58"/>
  <c r="F57"/>
  <c r="E57"/>
  <c r="D57"/>
  <c r="D58" s="1"/>
  <c r="F55"/>
  <c r="F56" s="1"/>
  <c r="E55"/>
  <c r="E56" s="1"/>
  <c r="D55"/>
  <c r="D56" s="1"/>
  <c r="F52"/>
  <c r="F53" s="1"/>
  <c r="E52"/>
  <c r="E53" s="1"/>
  <c r="D52"/>
  <c r="D53" s="1"/>
  <c r="F50"/>
  <c r="F51" s="1"/>
  <c r="E50"/>
  <c r="E51" s="1"/>
  <c r="D50"/>
  <c r="D51" s="1"/>
  <c r="F48"/>
  <c r="E48"/>
  <c r="F47"/>
  <c r="E47"/>
  <c r="D47"/>
  <c r="D48" s="1"/>
  <c r="F45"/>
  <c r="F46" s="1"/>
  <c r="E45"/>
  <c r="E46" s="1"/>
  <c r="D45"/>
  <c r="D46" s="1"/>
  <c r="F42"/>
  <c r="F43" s="1"/>
  <c r="E42"/>
  <c r="E43" s="1"/>
  <c r="D42"/>
  <c r="D43" s="1"/>
  <c r="F41"/>
  <c r="F40"/>
  <c r="E40"/>
  <c r="E41" s="1"/>
  <c r="D40"/>
  <c r="D41" s="1"/>
  <c r="F37"/>
  <c r="F38" s="1"/>
  <c r="E37"/>
  <c r="E38" s="1"/>
  <c r="D37"/>
  <c r="D38" s="1"/>
  <c r="D36"/>
  <c r="F35"/>
  <c r="F36" s="1"/>
  <c r="E35"/>
  <c r="E36" s="1"/>
  <c r="D35"/>
  <c r="F32"/>
  <c r="F33" s="1"/>
  <c r="E32"/>
  <c r="E33" s="1"/>
  <c r="D32"/>
  <c r="D33" s="1"/>
  <c r="F31"/>
  <c r="F30"/>
  <c r="E30"/>
  <c r="E31" s="1"/>
  <c r="D30"/>
  <c r="D31" s="1"/>
  <c r="F28"/>
  <c r="E28"/>
  <c r="D28"/>
  <c r="F27"/>
  <c r="E27"/>
  <c r="D27"/>
  <c r="D26"/>
  <c r="F25"/>
  <c r="F26" s="1"/>
  <c r="E25"/>
  <c r="E26" s="1"/>
  <c r="D25"/>
  <c r="F22"/>
  <c r="F23" s="1"/>
  <c r="E22"/>
  <c r="E23" s="1"/>
  <c r="D22"/>
  <c r="D23" s="1"/>
  <c r="F20"/>
  <c r="F21" s="1"/>
  <c r="E20"/>
  <c r="E21" s="1"/>
  <c r="D20"/>
  <c r="D21" s="1"/>
  <c r="F18"/>
  <c r="E18"/>
  <c r="D18"/>
  <c r="F17"/>
  <c r="E17"/>
  <c r="D17"/>
  <c r="D16"/>
  <c r="F15"/>
  <c r="F16" s="1"/>
  <c r="E15"/>
  <c r="E16" s="1"/>
  <c r="D15"/>
  <c r="F12"/>
  <c r="F13" s="1"/>
  <c r="E12"/>
  <c r="E13" s="1"/>
  <c r="D12"/>
  <c r="D13" s="1"/>
  <c r="F10"/>
  <c r="F11" s="1"/>
  <c r="E10"/>
  <c r="E11" s="1"/>
  <c r="D10"/>
  <c r="D11" s="1"/>
  <c r="F7"/>
  <c r="F8" s="1"/>
  <c r="E7"/>
  <c r="E8" s="1"/>
  <c r="D7"/>
  <c r="D8" s="1"/>
  <c r="F5"/>
  <c r="F6" s="1"/>
  <c r="E5"/>
  <c r="E6" s="1"/>
  <c r="D5"/>
  <c r="D6" s="1"/>
  <c r="F152" i="4"/>
  <c r="F153" s="1"/>
  <c r="E152"/>
  <c r="E153" s="1"/>
  <c r="D152"/>
  <c r="D153" s="1"/>
  <c r="F150"/>
  <c r="F151" s="1"/>
  <c r="E150"/>
  <c r="E151" s="1"/>
  <c r="D150"/>
  <c r="D151" s="1"/>
  <c r="F147"/>
  <c r="F148" s="1"/>
  <c r="E147"/>
  <c r="E148" s="1"/>
  <c r="D147"/>
  <c r="D148" s="1"/>
  <c r="F145"/>
  <c r="F146" s="1"/>
  <c r="E145"/>
  <c r="E146" s="1"/>
  <c r="D145"/>
  <c r="D146" s="1"/>
  <c r="F142"/>
  <c r="F143" s="1"/>
  <c r="E142"/>
  <c r="E143" s="1"/>
  <c r="D142"/>
  <c r="D143" s="1"/>
  <c r="F140"/>
  <c r="F141" s="1"/>
  <c r="E140"/>
  <c r="E141" s="1"/>
  <c r="D140"/>
  <c r="D141" s="1"/>
  <c r="F137"/>
  <c r="F138" s="1"/>
  <c r="E137"/>
  <c r="E138" s="1"/>
  <c r="D137"/>
  <c r="D138" s="1"/>
  <c r="F135"/>
  <c r="F136" s="1"/>
  <c r="E135"/>
  <c r="E136" s="1"/>
  <c r="D135"/>
  <c r="D136" s="1"/>
  <c r="F132"/>
  <c r="F133" s="1"/>
  <c r="E132"/>
  <c r="E133" s="1"/>
  <c r="D132"/>
  <c r="D133" s="1"/>
  <c r="F130"/>
  <c r="F131" s="1"/>
  <c r="E130"/>
  <c r="E131" s="1"/>
  <c r="D130"/>
  <c r="D131" s="1"/>
  <c r="F127"/>
  <c r="F128" s="1"/>
  <c r="E127"/>
  <c r="E128" s="1"/>
  <c r="D127"/>
  <c r="D128" s="1"/>
  <c r="F125"/>
  <c r="F126" s="1"/>
  <c r="E125"/>
  <c r="E126" s="1"/>
  <c r="D125"/>
  <c r="D126" s="1"/>
  <c r="F122"/>
  <c r="F123" s="1"/>
  <c r="E122"/>
  <c r="E123" s="1"/>
  <c r="D122"/>
  <c r="D123" s="1"/>
  <c r="F120"/>
  <c r="F121" s="1"/>
  <c r="E120"/>
  <c r="E121" s="1"/>
  <c r="D120"/>
  <c r="D121" s="1"/>
  <c r="F117"/>
  <c r="F118" s="1"/>
  <c r="E117"/>
  <c r="E118" s="1"/>
  <c r="D117"/>
  <c r="D118" s="1"/>
  <c r="F115"/>
  <c r="F116" s="1"/>
  <c r="E115"/>
  <c r="E116" s="1"/>
  <c r="D115"/>
  <c r="D116" s="1"/>
  <c r="F112"/>
  <c r="F113" s="1"/>
  <c r="E112"/>
  <c r="E113" s="1"/>
  <c r="D112"/>
  <c r="D113" s="1"/>
  <c r="F110"/>
  <c r="F111" s="1"/>
  <c r="E110"/>
  <c r="E111" s="1"/>
  <c r="D110"/>
  <c r="D111" s="1"/>
  <c r="F107"/>
  <c r="F108" s="1"/>
  <c r="E107"/>
  <c r="E108" s="1"/>
  <c r="D107"/>
  <c r="D108" s="1"/>
  <c r="F105"/>
  <c r="F106" s="1"/>
  <c r="E105"/>
  <c r="E106" s="1"/>
  <c r="D105"/>
  <c r="D106" s="1"/>
  <c r="F102"/>
  <c r="F103" s="1"/>
  <c r="E102"/>
  <c r="E103" s="1"/>
  <c r="D102"/>
  <c r="D103" s="1"/>
  <c r="F100"/>
  <c r="F101" s="1"/>
  <c r="E100"/>
  <c r="E101" s="1"/>
  <c r="D100"/>
  <c r="D101" s="1"/>
  <c r="F97"/>
  <c r="F98" s="1"/>
  <c r="E97"/>
  <c r="E98" s="1"/>
  <c r="D97"/>
  <c r="D98" s="1"/>
  <c r="F95"/>
  <c r="F96" s="1"/>
  <c r="E95"/>
  <c r="E96" s="1"/>
  <c r="D95"/>
  <c r="D96" s="1"/>
  <c r="F92"/>
  <c r="F93" s="1"/>
  <c r="E92"/>
  <c r="E93" s="1"/>
  <c r="D92"/>
  <c r="D93" s="1"/>
  <c r="F90"/>
  <c r="F91" s="1"/>
  <c r="E90"/>
  <c r="E91" s="1"/>
  <c r="D90"/>
  <c r="D91" s="1"/>
  <c r="F87"/>
  <c r="F88" s="1"/>
  <c r="E87"/>
  <c r="E88" s="1"/>
  <c r="D87"/>
  <c r="D88" s="1"/>
  <c r="F85"/>
  <c r="F86" s="1"/>
  <c r="E85"/>
  <c r="E86" s="1"/>
  <c r="D85"/>
  <c r="D86" s="1"/>
  <c r="F82"/>
  <c r="F83" s="1"/>
  <c r="E82"/>
  <c r="E83" s="1"/>
  <c r="D82"/>
  <c r="D83" s="1"/>
  <c r="F80"/>
  <c r="F81" s="1"/>
  <c r="E80"/>
  <c r="E81" s="1"/>
  <c r="D80"/>
  <c r="D81" s="1"/>
  <c r="F77"/>
  <c r="F78" s="1"/>
  <c r="E77"/>
  <c r="E78" s="1"/>
  <c r="D77"/>
  <c r="D78" s="1"/>
  <c r="F75"/>
  <c r="F76" s="1"/>
  <c r="E75"/>
  <c r="E76" s="1"/>
  <c r="D75"/>
  <c r="D76" s="1"/>
  <c r="F72"/>
  <c r="F73" s="1"/>
  <c r="E72"/>
  <c r="E73" s="1"/>
  <c r="D72"/>
  <c r="D73" s="1"/>
  <c r="F70"/>
  <c r="F71" s="1"/>
  <c r="E70"/>
  <c r="E71" s="1"/>
  <c r="D70"/>
  <c r="D71" s="1"/>
  <c r="F67"/>
  <c r="F68" s="1"/>
  <c r="E67"/>
  <c r="E68" s="1"/>
  <c r="D67"/>
  <c r="D68" s="1"/>
  <c r="F65"/>
  <c r="F66" s="1"/>
  <c r="E65"/>
  <c r="E66" s="1"/>
  <c r="D65"/>
  <c r="D66" s="1"/>
  <c r="F62"/>
  <c r="F63" s="1"/>
  <c r="E62"/>
  <c r="E63" s="1"/>
  <c r="D62"/>
  <c r="D63" s="1"/>
  <c r="F60"/>
  <c r="F61" s="1"/>
  <c r="E60"/>
  <c r="E61" s="1"/>
  <c r="D60"/>
  <c r="D61" s="1"/>
  <c r="F57"/>
  <c r="F58" s="1"/>
  <c r="E57"/>
  <c r="E58" s="1"/>
  <c r="D57"/>
  <c r="D58" s="1"/>
  <c r="F55"/>
  <c r="F56" s="1"/>
  <c r="E55"/>
  <c r="E56" s="1"/>
  <c r="D55"/>
  <c r="D56" s="1"/>
  <c r="F52"/>
  <c r="F53" s="1"/>
  <c r="E52"/>
  <c r="E53" s="1"/>
  <c r="D52"/>
  <c r="D53" s="1"/>
  <c r="F50"/>
  <c r="F51" s="1"/>
  <c r="E50"/>
  <c r="E51" s="1"/>
  <c r="D50"/>
  <c r="D51" s="1"/>
  <c r="F47"/>
  <c r="F48" s="1"/>
  <c r="E47"/>
  <c r="E48" s="1"/>
  <c r="D47"/>
  <c r="D48" s="1"/>
  <c r="F45"/>
  <c r="F46" s="1"/>
  <c r="E45"/>
  <c r="E46" s="1"/>
  <c r="D45"/>
  <c r="D46" s="1"/>
  <c r="F42"/>
  <c r="F43" s="1"/>
  <c r="E42"/>
  <c r="E43" s="1"/>
  <c r="D42"/>
  <c r="D43" s="1"/>
  <c r="F40"/>
  <c r="F41" s="1"/>
  <c r="E40"/>
  <c r="E41" s="1"/>
  <c r="D40"/>
  <c r="D41" s="1"/>
  <c r="F37"/>
  <c r="F38" s="1"/>
  <c r="E37"/>
  <c r="E38" s="1"/>
  <c r="D37"/>
  <c r="D38" s="1"/>
  <c r="F35"/>
  <c r="F36" s="1"/>
  <c r="E35"/>
  <c r="E36" s="1"/>
  <c r="D35"/>
  <c r="D36" s="1"/>
  <c r="F32"/>
  <c r="F33" s="1"/>
  <c r="E32"/>
  <c r="E33" s="1"/>
  <c r="D32"/>
  <c r="D33" s="1"/>
  <c r="F30"/>
  <c r="F31" s="1"/>
  <c r="E30"/>
  <c r="E31" s="1"/>
  <c r="D30"/>
  <c r="D31" s="1"/>
  <c r="F27"/>
  <c r="F28" s="1"/>
  <c r="E27"/>
  <c r="E28" s="1"/>
  <c r="D27"/>
  <c r="D28" s="1"/>
  <c r="F25"/>
  <c r="F26" s="1"/>
  <c r="E25"/>
  <c r="E26" s="1"/>
  <c r="D25"/>
  <c r="D26" s="1"/>
  <c r="F22"/>
  <c r="F23" s="1"/>
  <c r="E22"/>
  <c r="E23" s="1"/>
  <c r="D22"/>
  <c r="D23" s="1"/>
  <c r="F20"/>
  <c r="F21" s="1"/>
  <c r="E20"/>
  <c r="E21" s="1"/>
  <c r="D20"/>
  <c r="D21" s="1"/>
  <c r="F17"/>
  <c r="F18" s="1"/>
  <c r="E17"/>
  <c r="E18" s="1"/>
  <c r="D17"/>
  <c r="D18" s="1"/>
  <c r="F15"/>
  <c r="F16" s="1"/>
  <c r="E15"/>
  <c r="E16" s="1"/>
  <c r="D15"/>
  <c r="D16" s="1"/>
  <c r="F12"/>
  <c r="F13" s="1"/>
  <c r="E12"/>
  <c r="E13" s="1"/>
  <c r="D12"/>
  <c r="D13" s="1"/>
  <c r="F10"/>
  <c r="F11" s="1"/>
  <c r="E10"/>
  <c r="E11" s="1"/>
  <c r="D10"/>
  <c r="D11" s="1"/>
  <c r="F7"/>
  <c r="F8" s="1"/>
  <c r="E7"/>
  <c r="E8" s="1"/>
  <c r="D7"/>
  <c r="D8" s="1"/>
  <c r="F5"/>
  <c r="F6" s="1"/>
  <c r="E5"/>
  <c r="E6" s="1"/>
  <c r="D5"/>
  <c r="D6" s="1"/>
  <c r="F157" i="3"/>
  <c r="F158" s="1"/>
  <c r="E157"/>
  <c r="E158" s="1"/>
  <c r="D157"/>
  <c r="D158" s="1"/>
  <c r="F155"/>
  <c r="F156" s="1"/>
  <c r="E155"/>
  <c r="E156" s="1"/>
  <c r="D155"/>
  <c r="D156" s="1"/>
  <c r="F152"/>
  <c r="F153" s="1"/>
  <c r="E152"/>
  <c r="E153" s="1"/>
  <c r="D152"/>
  <c r="D153" s="1"/>
  <c r="F150"/>
  <c r="F151" s="1"/>
  <c r="E150"/>
  <c r="E151" s="1"/>
  <c r="D150"/>
  <c r="D151" s="1"/>
  <c r="F147"/>
  <c r="F148" s="1"/>
  <c r="E147"/>
  <c r="E148" s="1"/>
  <c r="D147"/>
  <c r="D148" s="1"/>
  <c r="F145"/>
  <c r="F146" s="1"/>
  <c r="E145"/>
  <c r="E146" s="1"/>
  <c r="D145"/>
  <c r="D146" s="1"/>
  <c r="F142"/>
  <c r="F143" s="1"/>
  <c r="E142"/>
  <c r="E143" s="1"/>
  <c r="D142"/>
  <c r="D143" s="1"/>
  <c r="F140"/>
  <c r="F141" s="1"/>
  <c r="E140"/>
  <c r="E141" s="1"/>
  <c r="D140"/>
  <c r="D141" s="1"/>
  <c r="F137"/>
  <c r="F138" s="1"/>
  <c r="E137"/>
  <c r="E138" s="1"/>
  <c r="D137"/>
  <c r="D138" s="1"/>
  <c r="F135"/>
  <c r="F136" s="1"/>
  <c r="E135"/>
  <c r="E136" s="1"/>
  <c r="D135"/>
  <c r="D136" s="1"/>
  <c r="F132"/>
  <c r="F133" s="1"/>
  <c r="E132"/>
  <c r="E133" s="1"/>
  <c r="D132"/>
  <c r="D133" s="1"/>
  <c r="F130"/>
  <c r="F131" s="1"/>
  <c r="E130"/>
  <c r="E131" s="1"/>
  <c r="D130"/>
  <c r="D131" s="1"/>
  <c r="F127"/>
  <c r="F128" s="1"/>
  <c r="E127"/>
  <c r="E128" s="1"/>
  <c r="D127"/>
  <c r="D128" s="1"/>
  <c r="F125"/>
  <c r="F126" s="1"/>
  <c r="E125"/>
  <c r="E126" s="1"/>
  <c r="D125"/>
  <c r="D126" s="1"/>
  <c r="F122"/>
  <c r="F123" s="1"/>
  <c r="E122"/>
  <c r="E123" s="1"/>
  <c r="D122"/>
  <c r="D123" s="1"/>
  <c r="F120"/>
  <c r="F121" s="1"/>
  <c r="E120"/>
  <c r="E121" s="1"/>
  <c r="D121"/>
  <c r="F117"/>
  <c r="F118" s="1"/>
  <c r="E117"/>
  <c r="E118" s="1"/>
  <c r="D117"/>
  <c r="D118" s="1"/>
  <c r="F115"/>
  <c r="F116" s="1"/>
  <c r="E115"/>
  <c r="E116" s="1"/>
  <c r="D115"/>
  <c r="D116" s="1"/>
  <c r="F112"/>
  <c r="F113" s="1"/>
  <c r="E112"/>
  <c r="E113" s="1"/>
  <c r="D112"/>
  <c r="D113" s="1"/>
  <c r="F110"/>
  <c r="F111" s="1"/>
  <c r="E110"/>
  <c r="E111" s="1"/>
  <c r="D110"/>
  <c r="D111" s="1"/>
  <c r="F107"/>
  <c r="F108" s="1"/>
  <c r="E107"/>
  <c r="E108" s="1"/>
  <c r="D107"/>
  <c r="D108" s="1"/>
  <c r="F105"/>
  <c r="F106" s="1"/>
  <c r="E105"/>
  <c r="E106" s="1"/>
  <c r="D105"/>
  <c r="D106" s="1"/>
  <c r="F102"/>
  <c r="F103" s="1"/>
  <c r="E102"/>
  <c r="E103" s="1"/>
  <c r="D102"/>
  <c r="D103" s="1"/>
  <c r="F100"/>
  <c r="F101" s="1"/>
  <c r="E100"/>
  <c r="E101" s="1"/>
  <c r="D100"/>
  <c r="D101" s="1"/>
  <c r="F97"/>
  <c r="F98" s="1"/>
  <c r="E97"/>
  <c r="E98" s="1"/>
  <c r="D97"/>
  <c r="D98" s="1"/>
  <c r="F95"/>
  <c r="F96" s="1"/>
  <c r="E95"/>
  <c r="E96" s="1"/>
  <c r="D95"/>
  <c r="D96" s="1"/>
  <c r="F92"/>
  <c r="F93" s="1"/>
  <c r="E92"/>
  <c r="E93" s="1"/>
  <c r="D92"/>
  <c r="D93" s="1"/>
  <c r="F90"/>
  <c r="F91" s="1"/>
  <c r="E90"/>
  <c r="E91" s="1"/>
  <c r="D90"/>
  <c r="D91" s="1"/>
  <c r="F87"/>
  <c r="F88" s="1"/>
  <c r="E87"/>
  <c r="E88" s="1"/>
  <c r="D87"/>
  <c r="D88" s="1"/>
  <c r="F85"/>
  <c r="F86" s="1"/>
  <c r="E85"/>
  <c r="E86" s="1"/>
  <c r="D85"/>
  <c r="D86" s="1"/>
  <c r="F82"/>
  <c r="F83" s="1"/>
  <c r="E82"/>
  <c r="E83" s="1"/>
  <c r="D82"/>
  <c r="D83" s="1"/>
  <c r="F80"/>
  <c r="F81" s="1"/>
  <c r="E80"/>
  <c r="E81" s="1"/>
  <c r="D80"/>
  <c r="D81" s="1"/>
  <c r="F77"/>
  <c r="F78" s="1"/>
  <c r="E77"/>
  <c r="E78" s="1"/>
  <c r="D77"/>
  <c r="D78" s="1"/>
  <c r="F75"/>
  <c r="F76" s="1"/>
  <c r="E75"/>
  <c r="E76" s="1"/>
  <c r="D75"/>
  <c r="D76" s="1"/>
  <c r="F72"/>
  <c r="F73" s="1"/>
  <c r="E72"/>
  <c r="E73" s="1"/>
  <c r="D72"/>
  <c r="D73" s="1"/>
  <c r="F70"/>
  <c r="F71" s="1"/>
  <c r="E70"/>
  <c r="E71" s="1"/>
  <c r="D70"/>
  <c r="D71" s="1"/>
  <c r="F67"/>
  <c r="F68" s="1"/>
  <c r="E67"/>
  <c r="E68" s="1"/>
  <c r="D67"/>
  <c r="D68" s="1"/>
  <c r="F65"/>
  <c r="F66" s="1"/>
  <c r="E65"/>
  <c r="E66" s="1"/>
  <c r="D65"/>
  <c r="D66" s="1"/>
  <c r="F62"/>
  <c r="F63" s="1"/>
  <c r="E62"/>
  <c r="E63" s="1"/>
  <c r="D62"/>
  <c r="D63" s="1"/>
  <c r="F60"/>
  <c r="F61" s="1"/>
  <c r="E60"/>
  <c r="E61" s="1"/>
  <c r="D60"/>
  <c r="D61" s="1"/>
  <c r="F57"/>
  <c r="F58" s="1"/>
  <c r="E57"/>
  <c r="E58" s="1"/>
  <c r="D57"/>
  <c r="D58" s="1"/>
  <c r="F55"/>
  <c r="F56" s="1"/>
  <c r="E55"/>
  <c r="E56" s="1"/>
  <c r="D55"/>
  <c r="D56" s="1"/>
  <c r="F52"/>
  <c r="F53" s="1"/>
  <c r="E52"/>
  <c r="E53" s="1"/>
  <c r="D52"/>
  <c r="D53" s="1"/>
  <c r="F50"/>
  <c r="F51" s="1"/>
  <c r="E50"/>
  <c r="E51" s="1"/>
  <c r="D50"/>
  <c r="D51" s="1"/>
  <c r="F47"/>
  <c r="F48" s="1"/>
  <c r="E47"/>
  <c r="E48" s="1"/>
  <c r="D47"/>
  <c r="D48" s="1"/>
  <c r="F45"/>
  <c r="F46" s="1"/>
  <c r="E45"/>
  <c r="E46" s="1"/>
  <c r="D45"/>
  <c r="D46" s="1"/>
  <c r="F42"/>
  <c r="F43" s="1"/>
  <c r="E42"/>
  <c r="E43" s="1"/>
  <c r="D42"/>
  <c r="D43" s="1"/>
  <c r="F40"/>
  <c r="F41" s="1"/>
  <c r="E40"/>
  <c r="E41" s="1"/>
  <c r="D40"/>
  <c r="D41" s="1"/>
  <c r="F37"/>
  <c r="F38" s="1"/>
  <c r="E37"/>
  <c r="E38" s="1"/>
  <c r="D37"/>
  <c r="D38" s="1"/>
  <c r="F35"/>
  <c r="F36" s="1"/>
  <c r="E35"/>
  <c r="E36" s="1"/>
  <c r="D35"/>
  <c r="D36" s="1"/>
  <c r="F32"/>
  <c r="F33" s="1"/>
  <c r="E32"/>
  <c r="E33" s="1"/>
  <c r="D32"/>
  <c r="D33" s="1"/>
  <c r="F30"/>
  <c r="F31" s="1"/>
  <c r="E30"/>
  <c r="E31" s="1"/>
  <c r="D30"/>
  <c r="D31" s="1"/>
  <c r="F27"/>
  <c r="F28" s="1"/>
  <c r="E27"/>
  <c r="E28" s="1"/>
  <c r="D27"/>
  <c r="D28" s="1"/>
  <c r="F25"/>
  <c r="F26" s="1"/>
  <c r="E25"/>
  <c r="E26" s="1"/>
  <c r="D25"/>
  <c r="D26" s="1"/>
  <c r="F22"/>
  <c r="F23" s="1"/>
  <c r="E22"/>
  <c r="E23" s="1"/>
  <c r="D22"/>
  <c r="D23" s="1"/>
  <c r="F20"/>
  <c r="F21" s="1"/>
  <c r="E20"/>
  <c r="E21" s="1"/>
  <c r="D20"/>
  <c r="D21" s="1"/>
  <c r="F17"/>
  <c r="F18" s="1"/>
  <c r="E17"/>
  <c r="E18" s="1"/>
  <c r="D17"/>
  <c r="D18" s="1"/>
  <c r="F15"/>
  <c r="F16" s="1"/>
  <c r="E15"/>
  <c r="E16" s="1"/>
  <c r="D15"/>
  <c r="D16" s="1"/>
  <c r="F12"/>
  <c r="F13" s="1"/>
  <c r="E12"/>
  <c r="E13" s="1"/>
  <c r="D12"/>
  <c r="D13" s="1"/>
  <c r="F10"/>
  <c r="F11" s="1"/>
  <c r="E10"/>
  <c r="E11" s="1"/>
  <c r="D10"/>
  <c r="D11" s="1"/>
  <c r="F7"/>
  <c r="F8" s="1"/>
  <c r="E7"/>
  <c r="E8" s="1"/>
  <c r="D7"/>
  <c r="D8" s="1"/>
  <c r="F5"/>
  <c r="F6" s="1"/>
  <c r="E5"/>
  <c r="E6" s="1"/>
  <c r="D5"/>
  <c r="D6" s="1"/>
  <c r="H2" i="1"/>
  <c r="L2"/>
  <c r="M2" s="1"/>
  <c r="J2"/>
  <c r="K2" s="1"/>
  <c r="S5" i="12" l="1"/>
  <c r="S4"/>
  <c r="S5" i="11"/>
  <c r="S6" s="1"/>
  <c r="S4"/>
  <c r="S5" i="10"/>
  <c r="S6" s="1"/>
  <c r="S4"/>
  <c r="S5" i="9"/>
  <c r="S4"/>
  <c r="S6" s="1"/>
  <c r="S5" i="8"/>
  <c r="S6" s="1"/>
  <c r="S4"/>
  <c r="S6" i="7"/>
  <c r="S5"/>
  <c r="S4"/>
  <c r="S5" i="6"/>
  <c r="S6" s="1"/>
  <c r="S4"/>
  <c r="S6" i="5"/>
  <c r="S5"/>
  <c r="S4"/>
  <c r="S6" i="12" l="1"/>
  <c r="S6" i="1"/>
  <c r="B16" i="4"/>
  <c r="C15"/>
  <c r="B15"/>
  <c r="B12"/>
  <c r="C11"/>
  <c r="B11"/>
  <c r="C10"/>
  <c r="C8"/>
  <c r="B8"/>
  <c r="C7"/>
  <c r="B7"/>
  <c r="C6"/>
  <c r="B6"/>
  <c r="C5"/>
  <c r="B5"/>
  <c r="S5" s="1"/>
  <c r="C4"/>
  <c r="B4"/>
  <c r="B15" i="3"/>
  <c r="B11"/>
  <c r="C10"/>
  <c r="B10"/>
  <c r="C8"/>
  <c r="B8"/>
  <c r="C7"/>
  <c r="B7"/>
  <c r="C6"/>
  <c r="B6"/>
  <c r="C5"/>
  <c r="B5"/>
  <c r="C4"/>
  <c r="B4"/>
  <c r="S4" s="1"/>
  <c r="B15" i="2"/>
  <c r="B11"/>
  <c r="C10"/>
  <c r="B10"/>
  <c r="B22" i="1"/>
  <c r="B22" i="3" s="1"/>
  <c r="C21" i="1"/>
  <c r="B17"/>
  <c r="C16"/>
  <c r="B16"/>
  <c r="B16" i="3" s="1"/>
  <c r="B15" i="1"/>
  <c r="B20" s="1"/>
  <c r="C13"/>
  <c r="B13"/>
  <c r="C12"/>
  <c r="B12"/>
  <c r="B12" i="3" s="1"/>
  <c r="C11" i="1"/>
  <c r="C11" i="3" s="1"/>
  <c r="B11" i="1"/>
  <c r="C10"/>
  <c r="C15" s="1"/>
  <c r="B10"/>
  <c r="B10" i="4" s="1"/>
  <c r="C9" i="1"/>
  <c r="B9"/>
  <c r="C8" i="2"/>
  <c r="B8"/>
  <c r="C7"/>
  <c r="B7"/>
  <c r="C6"/>
  <c r="B6"/>
  <c r="C5"/>
  <c r="B5"/>
  <c r="C4"/>
  <c r="B4"/>
  <c r="C7" i="13"/>
  <c r="S5" i="1"/>
  <c r="C4" i="13" s="1"/>
  <c r="S4" i="1"/>
  <c r="C3" i="13" s="1"/>
  <c r="B7"/>
  <c r="B6"/>
  <c r="B4"/>
  <c r="B3"/>
  <c r="A7"/>
  <c r="A6"/>
  <c r="A4"/>
  <c r="A3"/>
  <c r="C2"/>
  <c r="M165" i="12"/>
  <c r="L165"/>
  <c r="K165"/>
  <c r="J165"/>
  <c r="I165"/>
  <c r="I164"/>
  <c r="M163"/>
  <c r="L163"/>
  <c r="K163"/>
  <c r="J163"/>
  <c r="I163"/>
  <c r="G154"/>
  <c r="G153"/>
  <c r="G152"/>
  <c r="G149"/>
  <c r="G148"/>
  <c r="G147"/>
  <c r="G144"/>
  <c r="G142"/>
  <c r="G139"/>
  <c r="G137"/>
  <c r="G134"/>
  <c r="G132"/>
  <c r="G133"/>
  <c r="G129"/>
  <c r="G127"/>
  <c r="G124"/>
  <c r="G122"/>
  <c r="G119"/>
  <c r="G117"/>
  <c r="G114"/>
  <c r="G113"/>
  <c r="G112"/>
  <c r="G109"/>
  <c r="G108"/>
  <c r="G107"/>
  <c r="G104"/>
  <c r="G103"/>
  <c r="G102"/>
  <c r="G99"/>
  <c r="G97"/>
  <c r="G94"/>
  <c r="G92"/>
  <c r="G89"/>
  <c r="G87"/>
  <c r="G84"/>
  <c r="G82"/>
  <c r="G79"/>
  <c r="G77"/>
  <c r="G74"/>
  <c r="G73"/>
  <c r="G72"/>
  <c r="G69"/>
  <c r="G68"/>
  <c r="G67"/>
  <c r="G64"/>
  <c r="G62"/>
  <c r="G59"/>
  <c r="G57"/>
  <c r="G54"/>
  <c r="G52"/>
  <c r="G49"/>
  <c r="G47"/>
  <c r="G44"/>
  <c r="G42"/>
  <c r="G39"/>
  <c r="G37"/>
  <c r="G34"/>
  <c r="G33"/>
  <c r="G32"/>
  <c r="G29"/>
  <c r="G28"/>
  <c r="G27"/>
  <c r="G24"/>
  <c r="G23"/>
  <c r="G22"/>
  <c r="G19"/>
  <c r="G18"/>
  <c r="G17"/>
  <c r="G14"/>
  <c r="G13"/>
  <c r="G12"/>
  <c r="G9"/>
  <c r="G7"/>
  <c r="Q5"/>
  <c r="G4"/>
  <c r="AZ3"/>
  <c r="I3"/>
  <c r="G3"/>
  <c r="F3"/>
  <c r="E3"/>
  <c r="D3"/>
  <c r="H2"/>
  <c r="D2"/>
  <c r="B2"/>
  <c r="S3" s="1"/>
  <c r="N1"/>
  <c r="A1"/>
  <c r="M165" i="11"/>
  <c r="L165"/>
  <c r="K165"/>
  <c r="J165"/>
  <c r="I165"/>
  <c r="I164"/>
  <c r="M163"/>
  <c r="L163"/>
  <c r="K163"/>
  <c r="J163"/>
  <c r="I163"/>
  <c r="G153"/>
  <c r="G152"/>
  <c r="G149"/>
  <c r="G148"/>
  <c r="G147"/>
  <c r="G144"/>
  <c r="G143"/>
  <c r="G142"/>
  <c r="G139"/>
  <c r="G134"/>
  <c r="G132"/>
  <c r="G129"/>
  <c r="G127"/>
  <c r="G124"/>
  <c r="G122"/>
  <c r="G119"/>
  <c r="G114"/>
  <c r="G112"/>
  <c r="G113"/>
  <c r="G109"/>
  <c r="G107"/>
  <c r="G108"/>
  <c r="G104"/>
  <c r="G103"/>
  <c r="G102"/>
  <c r="G99"/>
  <c r="G94"/>
  <c r="G92"/>
  <c r="G89"/>
  <c r="G87"/>
  <c r="G84"/>
  <c r="G82"/>
  <c r="G79"/>
  <c r="G78"/>
  <c r="G74"/>
  <c r="G72"/>
  <c r="G73"/>
  <c r="G69"/>
  <c r="G67"/>
  <c r="G68"/>
  <c r="G64"/>
  <c r="G63"/>
  <c r="G62"/>
  <c r="G59"/>
  <c r="G58"/>
  <c r="G54"/>
  <c r="G52"/>
  <c r="G49"/>
  <c r="G47"/>
  <c r="G44"/>
  <c r="G42"/>
  <c r="G39"/>
  <c r="G34"/>
  <c r="G32"/>
  <c r="G33"/>
  <c r="G29"/>
  <c r="G27"/>
  <c r="G28"/>
  <c r="G24"/>
  <c r="G23"/>
  <c r="G22"/>
  <c r="G19"/>
  <c r="G14"/>
  <c r="G13"/>
  <c r="G9"/>
  <c r="G7"/>
  <c r="G8"/>
  <c r="Q5"/>
  <c r="G4"/>
  <c r="AZ3"/>
  <c r="I3"/>
  <c r="G3"/>
  <c r="N2" s="1"/>
  <c r="F3"/>
  <c r="E3"/>
  <c r="D3"/>
  <c r="H2"/>
  <c r="D2"/>
  <c r="B2"/>
  <c r="S3" s="1"/>
  <c r="N1"/>
  <c r="A1"/>
  <c r="M165" i="10"/>
  <c r="L165"/>
  <c r="K165"/>
  <c r="J165"/>
  <c r="I165"/>
  <c r="I164"/>
  <c r="M163"/>
  <c r="L163"/>
  <c r="K163"/>
  <c r="J163"/>
  <c r="I163"/>
  <c r="G158"/>
  <c r="G154"/>
  <c r="G153"/>
  <c r="G152"/>
  <c r="G149"/>
  <c r="G148"/>
  <c r="G147"/>
  <c r="G144"/>
  <c r="G143"/>
  <c r="G142"/>
  <c r="G139"/>
  <c r="G134"/>
  <c r="G132"/>
  <c r="G129"/>
  <c r="G127"/>
  <c r="G124"/>
  <c r="G122"/>
  <c r="G119"/>
  <c r="G117"/>
  <c r="G114"/>
  <c r="G113"/>
  <c r="G112"/>
  <c r="G109"/>
  <c r="G107"/>
  <c r="G108"/>
  <c r="G104"/>
  <c r="G103"/>
  <c r="G102"/>
  <c r="G99"/>
  <c r="G98"/>
  <c r="G94"/>
  <c r="G92"/>
  <c r="G93"/>
  <c r="G89"/>
  <c r="G87"/>
  <c r="G84"/>
  <c r="G82"/>
  <c r="G79"/>
  <c r="G78"/>
  <c r="G74"/>
  <c r="G72"/>
  <c r="G73"/>
  <c r="G69"/>
  <c r="G67"/>
  <c r="G68"/>
  <c r="G64"/>
  <c r="G62"/>
  <c r="G59"/>
  <c r="G54"/>
  <c r="G52"/>
  <c r="G49"/>
  <c r="G47"/>
  <c r="G44"/>
  <c r="G42"/>
  <c r="G39"/>
  <c r="G34"/>
  <c r="G32"/>
  <c r="G33"/>
  <c r="G29"/>
  <c r="G27"/>
  <c r="G28"/>
  <c r="G24"/>
  <c r="G23"/>
  <c r="G22"/>
  <c r="G19"/>
  <c r="G14"/>
  <c r="G13"/>
  <c r="G9"/>
  <c r="G7"/>
  <c r="Q5"/>
  <c r="G4"/>
  <c r="AZ3"/>
  <c r="I3"/>
  <c r="G3"/>
  <c r="N2" s="1"/>
  <c r="F3"/>
  <c r="E3"/>
  <c r="D3"/>
  <c r="H2"/>
  <c r="D2"/>
  <c r="B2"/>
  <c r="S3" s="1"/>
  <c r="N1"/>
  <c r="A1"/>
  <c r="M165" i="9"/>
  <c r="L165"/>
  <c r="K165"/>
  <c r="J165"/>
  <c r="I165"/>
  <c r="I164"/>
  <c r="M163"/>
  <c r="L163"/>
  <c r="K163"/>
  <c r="J163"/>
  <c r="I163"/>
  <c r="G153"/>
  <c r="G152"/>
  <c r="G149"/>
  <c r="G147"/>
  <c r="G144"/>
  <c r="G142"/>
  <c r="G139"/>
  <c r="G138"/>
  <c r="G137"/>
  <c r="G134"/>
  <c r="G133"/>
  <c r="G129"/>
  <c r="G127"/>
  <c r="G124"/>
  <c r="G119"/>
  <c r="G114"/>
  <c r="G113"/>
  <c r="G112"/>
  <c r="G109"/>
  <c r="G107"/>
  <c r="G108"/>
  <c r="G104"/>
  <c r="G103"/>
  <c r="G102"/>
  <c r="G99"/>
  <c r="G98"/>
  <c r="G97"/>
  <c r="G94"/>
  <c r="G89"/>
  <c r="G87"/>
  <c r="G84"/>
  <c r="G82"/>
  <c r="G79"/>
  <c r="G77"/>
  <c r="G74"/>
  <c r="G73"/>
  <c r="G72"/>
  <c r="G69"/>
  <c r="G67"/>
  <c r="G68"/>
  <c r="G64"/>
  <c r="G63"/>
  <c r="G62"/>
  <c r="G59"/>
  <c r="G57"/>
  <c r="G54"/>
  <c r="G49"/>
  <c r="G47"/>
  <c r="G44"/>
  <c r="G39"/>
  <c r="G37"/>
  <c r="G34"/>
  <c r="G32"/>
  <c r="G29"/>
  <c r="G27"/>
  <c r="G28"/>
  <c r="G24"/>
  <c r="G23"/>
  <c r="G22"/>
  <c r="G19"/>
  <c r="G17"/>
  <c r="G14"/>
  <c r="G12"/>
  <c r="G9"/>
  <c r="Q5"/>
  <c r="G4"/>
  <c r="AZ3"/>
  <c r="I3"/>
  <c r="G3"/>
  <c r="F3"/>
  <c r="E3"/>
  <c r="D3"/>
  <c r="H2"/>
  <c r="D2"/>
  <c r="B2"/>
  <c r="S3" s="1"/>
  <c r="N1"/>
  <c r="A1"/>
  <c r="M165" i="8"/>
  <c r="L165"/>
  <c r="K165"/>
  <c r="J165"/>
  <c r="I165"/>
  <c r="I164"/>
  <c r="M163"/>
  <c r="L163"/>
  <c r="K163"/>
  <c r="J163"/>
  <c r="I163"/>
  <c r="G154"/>
  <c r="G149"/>
  <c r="G144"/>
  <c r="G139"/>
  <c r="G134"/>
  <c r="G129"/>
  <c r="G124"/>
  <c r="G119"/>
  <c r="G114"/>
  <c r="G109"/>
  <c r="G104"/>
  <c r="G99"/>
  <c r="G94"/>
  <c r="G89"/>
  <c r="G84"/>
  <c r="G79"/>
  <c r="G74"/>
  <c r="G72"/>
  <c r="G69"/>
  <c r="G64"/>
  <c r="G59"/>
  <c r="G54"/>
  <c r="G49"/>
  <c r="G44"/>
  <c r="G39"/>
  <c r="G34"/>
  <c r="G29"/>
  <c r="G24"/>
  <c r="G19"/>
  <c r="G14"/>
  <c r="G9"/>
  <c r="Q5"/>
  <c r="G4"/>
  <c r="AZ3"/>
  <c r="I3"/>
  <c r="G3"/>
  <c r="N2" s="1"/>
  <c r="F3"/>
  <c r="E3"/>
  <c r="D3"/>
  <c r="H2"/>
  <c r="D2"/>
  <c r="B2"/>
  <c r="N1"/>
  <c r="A1"/>
  <c r="M165" i="7"/>
  <c r="L165"/>
  <c r="K165"/>
  <c r="J165"/>
  <c r="I165"/>
  <c r="I164"/>
  <c r="M163"/>
  <c r="L163"/>
  <c r="K163"/>
  <c r="J163"/>
  <c r="I163"/>
  <c r="G154"/>
  <c r="G149"/>
  <c r="G147"/>
  <c r="G144"/>
  <c r="G139"/>
  <c r="G134"/>
  <c r="G129"/>
  <c r="G124"/>
  <c r="G119"/>
  <c r="G114"/>
  <c r="G109"/>
  <c r="G104"/>
  <c r="G99"/>
  <c r="G94"/>
  <c r="G89"/>
  <c r="G84"/>
  <c r="G79"/>
  <c r="G74"/>
  <c r="G69"/>
  <c r="G64"/>
  <c r="G59"/>
  <c r="G54"/>
  <c r="G49"/>
  <c r="G47"/>
  <c r="G44"/>
  <c r="G39"/>
  <c r="G34"/>
  <c r="G29"/>
  <c r="G24"/>
  <c r="G19"/>
  <c r="G14"/>
  <c r="G9"/>
  <c r="Q5"/>
  <c r="G4"/>
  <c r="AZ3"/>
  <c r="I3"/>
  <c r="G3"/>
  <c r="N2" s="1"/>
  <c r="F3"/>
  <c r="E3"/>
  <c r="D3"/>
  <c r="H2"/>
  <c r="D2"/>
  <c r="B2"/>
  <c r="S3" s="1"/>
  <c r="N1"/>
  <c r="A1"/>
  <c r="M165" i="6"/>
  <c r="L165"/>
  <c r="K165"/>
  <c r="J165"/>
  <c r="I165"/>
  <c r="I164"/>
  <c r="M163"/>
  <c r="L163"/>
  <c r="K163"/>
  <c r="J163"/>
  <c r="I163"/>
  <c r="M165" i="5"/>
  <c r="L165"/>
  <c r="K165"/>
  <c r="J165"/>
  <c r="I165"/>
  <c r="I164"/>
  <c r="M163"/>
  <c r="L163"/>
  <c r="K163"/>
  <c r="J163"/>
  <c r="I163"/>
  <c r="M165" i="4"/>
  <c r="L165"/>
  <c r="K165"/>
  <c r="J165"/>
  <c r="I165"/>
  <c r="I164"/>
  <c r="M163"/>
  <c r="L163"/>
  <c r="K163"/>
  <c r="J163"/>
  <c r="I163"/>
  <c r="M165" i="3"/>
  <c r="L165"/>
  <c r="K165"/>
  <c r="J165"/>
  <c r="I165"/>
  <c r="I164"/>
  <c r="M163"/>
  <c r="L163"/>
  <c r="K163"/>
  <c r="J163"/>
  <c r="I163"/>
  <c r="M165" i="2"/>
  <c r="L165"/>
  <c r="K165"/>
  <c r="J165"/>
  <c r="I165"/>
  <c r="M163"/>
  <c r="L163"/>
  <c r="K163"/>
  <c r="J163"/>
  <c r="I163"/>
  <c r="G154" i="5"/>
  <c r="G149" i="6"/>
  <c r="G144"/>
  <c r="G139"/>
  <c r="G134"/>
  <c r="G129"/>
  <c r="G124"/>
  <c r="G122"/>
  <c r="G119"/>
  <c r="G114"/>
  <c r="G109"/>
  <c r="G104"/>
  <c r="G99"/>
  <c r="G94"/>
  <c r="G89"/>
  <c r="G84"/>
  <c r="G79"/>
  <c r="G74"/>
  <c r="G69"/>
  <c r="G64"/>
  <c r="G59"/>
  <c r="G54"/>
  <c r="G49"/>
  <c r="G44"/>
  <c r="G39"/>
  <c r="G34"/>
  <c r="G29"/>
  <c r="G28"/>
  <c r="G24"/>
  <c r="G19"/>
  <c r="G14"/>
  <c r="G9"/>
  <c r="Q5"/>
  <c r="G4"/>
  <c r="AZ3"/>
  <c r="I3"/>
  <c r="G3"/>
  <c r="F3"/>
  <c r="E3"/>
  <c r="D3"/>
  <c r="H2"/>
  <c r="D2"/>
  <c r="B2"/>
  <c r="N1"/>
  <c r="A1"/>
  <c r="G149" i="5"/>
  <c r="G144"/>
  <c r="G139"/>
  <c r="G134"/>
  <c r="G129"/>
  <c r="G124"/>
  <c r="G119"/>
  <c r="G114"/>
  <c r="G109"/>
  <c r="G104"/>
  <c r="G102"/>
  <c r="G101"/>
  <c r="G99"/>
  <c r="G94"/>
  <c r="G89"/>
  <c r="G84"/>
  <c r="G79"/>
  <c r="G77"/>
  <c r="G74"/>
  <c r="G72"/>
  <c r="G69"/>
  <c r="G67"/>
  <c r="G68"/>
  <c r="G64"/>
  <c r="G59"/>
  <c r="G54"/>
  <c r="G49"/>
  <c r="G44"/>
  <c r="G39"/>
  <c r="G37"/>
  <c r="G38"/>
  <c r="G34"/>
  <c r="G29"/>
  <c r="G24"/>
  <c r="G19"/>
  <c r="G14"/>
  <c r="G9"/>
  <c r="Q5"/>
  <c r="G4"/>
  <c r="AZ3"/>
  <c r="I3"/>
  <c r="G3"/>
  <c r="F3"/>
  <c r="E3"/>
  <c r="D3"/>
  <c r="H2"/>
  <c r="D2"/>
  <c r="B2"/>
  <c r="N1"/>
  <c r="A1"/>
  <c r="A1" i="4"/>
  <c r="G122" i="3"/>
  <c r="L119" s="1"/>
  <c r="F142" i="2"/>
  <c r="F143" s="1"/>
  <c r="E142"/>
  <c r="E143" s="1"/>
  <c r="D142"/>
  <c r="D143" s="1"/>
  <c r="D140"/>
  <c r="D141" s="1"/>
  <c r="F137"/>
  <c r="F138" s="1"/>
  <c r="E137"/>
  <c r="E138" s="1"/>
  <c r="D137"/>
  <c r="D138" s="1"/>
  <c r="F132"/>
  <c r="F133" s="1"/>
  <c r="E132"/>
  <c r="E133" s="1"/>
  <c r="D132"/>
  <c r="D133" s="1"/>
  <c r="F127"/>
  <c r="F128" s="1"/>
  <c r="E127"/>
  <c r="E128" s="1"/>
  <c r="D127"/>
  <c r="D128" s="1"/>
  <c r="F122"/>
  <c r="F123" s="1"/>
  <c r="E122"/>
  <c r="E123" s="1"/>
  <c r="D122"/>
  <c r="D123" s="1"/>
  <c r="F117"/>
  <c r="F118" s="1"/>
  <c r="E117"/>
  <c r="E118" s="1"/>
  <c r="D117"/>
  <c r="D118" s="1"/>
  <c r="F112"/>
  <c r="F113" s="1"/>
  <c r="E112"/>
  <c r="E113" s="1"/>
  <c r="D112"/>
  <c r="D113" s="1"/>
  <c r="F107"/>
  <c r="F108" s="1"/>
  <c r="E107"/>
  <c r="E108" s="1"/>
  <c r="D107"/>
  <c r="D108" s="1"/>
  <c r="F102"/>
  <c r="F103" s="1"/>
  <c r="E102"/>
  <c r="E103" s="1"/>
  <c r="D102"/>
  <c r="D103" s="1"/>
  <c r="F97"/>
  <c r="F98" s="1"/>
  <c r="E97"/>
  <c r="E98" s="1"/>
  <c r="D97"/>
  <c r="D98" s="1"/>
  <c r="F92"/>
  <c r="F93" s="1"/>
  <c r="E92"/>
  <c r="E93" s="1"/>
  <c r="D92"/>
  <c r="D93" s="1"/>
  <c r="F87"/>
  <c r="F88" s="1"/>
  <c r="E87"/>
  <c r="E88" s="1"/>
  <c r="D87"/>
  <c r="D88" s="1"/>
  <c r="F82"/>
  <c r="F83" s="1"/>
  <c r="E82"/>
  <c r="E83" s="1"/>
  <c r="D82"/>
  <c r="D83" s="1"/>
  <c r="F77"/>
  <c r="F78" s="1"/>
  <c r="E77"/>
  <c r="E78" s="1"/>
  <c r="D77"/>
  <c r="D78" s="1"/>
  <c r="F72"/>
  <c r="F73" s="1"/>
  <c r="E72"/>
  <c r="E73" s="1"/>
  <c r="D72"/>
  <c r="D73" s="1"/>
  <c r="F67"/>
  <c r="F68" s="1"/>
  <c r="E67"/>
  <c r="E68" s="1"/>
  <c r="D67"/>
  <c r="D68" s="1"/>
  <c r="F62"/>
  <c r="F63" s="1"/>
  <c r="E62"/>
  <c r="E63" s="1"/>
  <c r="D62"/>
  <c r="D63" s="1"/>
  <c r="F57"/>
  <c r="F58" s="1"/>
  <c r="E57"/>
  <c r="E58" s="1"/>
  <c r="D57"/>
  <c r="D58" s="1"/>
  <c r="F52"/>
  <c r="F53" s="1"/>
  <c r="E52"/>
  <c r="E53" s="1"/>
  <c r="D52"/>
  <c r="D53" s="1"/>
  <c r="D50"/>
  <c r="D51" s="1"/>
  <c r="F47"/>
  <c r="F48" s="1"/>
  <c r="E47"/>
  <c r="E48" s="1"/>
  <c r="D47"/>
  <c r="D48" s="1"/>
  <c r="F42"/>
  <c r="F43" s="1"/>
  <c r="E42"/>
  <c r="E43" s="1"/>
  <c r="D42"/>
  <c r="D43" s="1"/>
  <c r="F37"/>
  <c r="F38" s="1"/>
  <c r="E37"/>
  <c r="E38" s="1"/>
  <c r="D37"/>
  <c r="D38" s="1"/>
  <c r="F32"/>
  <c r="F33" s="1"/>
  <c r="E32"/>
  <c r="E33" s="1"/>
  <c r="D32"/>
  <c r="D33" s="1"/>
  <c r="F27"/>
  <c r="F28" s="1"/>
  <c r="E27"/>
  <c r="E28" s="1"/>
  <c r="D27"/>
  <c r="D28" s="1"/>
  <c r="F22"/>
  <c r="F23" s="1"/>
  <c r="E22"/>
  <c r="E23" s="1"/>
  <c r="D22"/>
  <c r="D23" s="1"/>
  <c r="F17"/>
  <c r="F18" s="1"/>
  <c r="E17"/>
  <c r="E18" s="1"/>
  <c r="D17"/>
  <c r="D18" s="1"/>
  <c r="F12"/>
  <c r="F13" s="1"/>
  <c r="E12"/>
  <c r="E13" s="1"/>
  <c r="D12"/>
  <c r="D13" s="1"/>
  <c r="F7"/>
  <c r="F8" s="1"/>
  <c r="E7"/>
  <c r="E8" s="1"/>
  <c r="D7"/>
  <c r="D8" s="1"/>
  <c r="I3" i="4"/>
  <c r="N1"/>
  <c r="G3"/>
  <c r="N2" s="1"/>
  <c r="F3"/>
  <c r="E3"/>
  <c r="D3"/>
  <c r="D2"/>
  <c r="B2"/>
  <c r="S3" s="1"/>
  <c r="H2"/>
  <c r="G149"/>
  <c r="I149" s="1"/>
  <c r="AX4" s="1"/>
  <c r="G144"/>
  <c r="I144" s="1"/>
  <c r="AW4" s="1"/>
  <c r="G139"/>
  <c r="I139" s="1"/>
  <c r="AV4" s="1"/>
  <c r="G134"/>
  <c r="I134" s="1"/>
  <c r="AU4" s="1"/>
  <c r="G129"/>
  <c r="I129" s="1"/>
  <c r="AT4" s="1"/>
  <c r="G124"/>
  <c r="I124" s="1"/>
  <c r="AS4" s="1"/>
  <c r="G119"/>
  <c r="I119" s="1"/>
  <c r="AR4" s="1"/>
  <c r="G118"/>
  <c r="M114" s="1"/>
  <c r="G114"/>
  <c r="I114" s="1"/>
  <c r="AQ4" s="1"/>
  <c r="G109"/>
  <c r="I109" s="1"/>
  <c r="AP4" s="1"/>
  <c r="G104"/>
  <c r="I104" s="1"/>
  <c r="AO4" s="1"/>
  <c r="G99"/>
  <c r="I99" s="1"/>
  <c r="AN4" s="1"/>
  <c r="G94"/>
  <c r="I94" s="1"/>
  <c r="AM4" s="1"/>
  <c r="G89"/>
  <c r="I89" s="1"/>
  <c r="AL4" s="1"/>
  <c r="G87"/>
  <c r="L84" s="1"/>
  <c r="G88"/>
  <c r="M84" s="1"/>
  <c r="G84"/>
  <c r="I84" s="1"/>
  <c r="AK4" s="1"/>
  <c r="G79"/>
  <c r="I79" s="1"/>
  <c r="AJ4" s="1"/>
  <c r="G74"/>
  <c r="I74" s="1"/>
  <c r="AI4" s="1"/>
  <c r="G69"/>
  <c r="I69" s="1"/>
  <c r="AH4" s="1"/>
  <c r="G64"/>
  <c r="I64" s="1"/>
  <c r="AG4" s="1"/>
  <c r="G59"/>
  <c r="I59" s="1"/>
  <c r="AF4" s="1"/>
  <c r="G54"/>
  <c r="I54" s="1"/>
  <c r="AE4" s="1"/>
  <c r="G49"/>
  <c r="I49" s="1"/>
  <c r="AD4" s="1"/>
  <c r="G44"/>
  <c r="I44" s="1"/>
  <c r="AC4" s="1"/>
  <c r="G39"/>
  <c r="I39" s="1"/>
  <c r="AB4" s="1"/>
  <c r="G34"/>
  <c r="I34" s="1"/>
  <c r="AA4" s="1"/>
  <c r="G29"/>
  <c r="I29" s="1"/>
  <c r="Z4" s="1"/>
  <c r="G24"/>
  <c r="I24" s="1"/>
  <c r="Y4" s="1"/>
  <c r="G19"/>
  <c r="I19" s="1"/>
  <c r="X4" s="1"/>
  <c r="G14"/>
  <c r="I14" s="1"/>
  <c r="W4" s="1"/>
  <c r="G9"/>
  <c r="I9" s="1"/>
  <c r="V4" s="1"/>
  <c r="Q5"/>
  <c r="G4"/>
  <c r="I4" s="1"/>
  <c r="U4" s="1"/>
  <c r="AZ3"/>
  <c r="P1" i="3"/>
  <c r="Q5"/>
  <c r="Q5" i="2"/>
  <c r="D115" s="1"/>
  <c r="D116" s="1"/>
  <c r="P1"/>
  <c r="P15" i="1"/>
  <c r="I162" i="3"/>
  <c r="I164" i="2"/>
  <c r="I162"/>
  <c r="I160" i="3"/>
  <c r="I160" i="2"/>
  <c r="Q18"/>
  <c r="Q18" i="3"/>
  <c r="H2"/>
  <c r="H2" i="2"/>
  <c r="I3" i="3"/>
  <c r="I3" i="2"/>
  <c r="G3" i="3"/>
  <c r="N2" s="1"/>
  <c r="F3"/>
  <c r="E3"/>
  <c r="D3"/>
  <c r="G3" i="2"/>
  <c r="N2" s="1"/>
  <c r="F3"/>
  <c r="E3"/>
  <c r="D3"/>
  <c r="D2"/>
  <c r="D2" i="3"/>
  <c r="A1"/>
  <c r="A1" i="2"/>
  <c r="T5" i="1"/>
  <c r="T4"/>
  <c r="T1" s="1"/>
  <c r="B2" i="3"/>
  <c r="S3" s="1"/>
  <c r="B2" i="2"/>
  <c r="S3" s="1"/>
  <c r="G154" i="3"/>
  <c r="I154" s="1"/>
  <c r="AY4" s="1"/>
  <c r="G149"/>
  <c r="I149" s="1"/>
  <c r="AX4" s="1"/>
  <c r="G144"/>
  <c r="I144" s="1"/>
  <c r="AW4" s="1"/>
  <c r="G139"/>
  <c r="I139" s="1"/>
  <c r="AV4" s="1"/>
  <c r="G134"/>
  <c r="I134" s="1"/>
  <c r="AU4" s="1"/>
  <c r="G129"/>
  <c r="I129" s="1"/>
  <c r="AT4" s="1"/>
  <c r="G124"/>
  <c r="I124" s="1"/>
  <c r="AS4" s="1"/>
  <c r="G119"/>
  <c r="I119" s="1"/>
  <c r="AR4" s="1"/>
  <c r="G114"/>
  <c r="I114" s="1"/>
  <c r="AQ4" s="1"/>
  <c r="G109"/>
  <c r="I109" s="1"/>
  <c r="AP4" s="1"/>
  <c r="G104"/>
  <c r="I104" s="1"/>
  <c r="AO4" s="1"/>
  <c r="G99"/>
  <c r="I99" s="1"/>
  <c r="AN4" s="1"/>
  <c r="G94"/>
  <c r="I94" s="1"/>
  <c r="AM4" s="1"/>
  <c r="G89"/>
  <c r="I89" s="1"/>
  <c r="AL4" s="1"/>
  <c r="G84"/>
  <c r="I84" s="1"/>
  <c r="AK4" s="1"/>
  <c r="G79"/>
  <c r="I79" s="1"/>
  <c r="AJ4" s="1"/>
  <c r="G74"/>
  <c r="I74" s="1"/>
  <c r="AI4" s="1"/>
  <c r="G69"/>
  <c r="I69" s="1"/>
  <c r="AH4" s="1"/>
  <c r="G64"/>
  <c r="I64" s="1"/>
  <c r="AG4" s="1"/>
  <c r="G59"/>
  <c r="I59" s="1"/>
  <c r="AF4" s="1"/>
  <c r="G54"/>
  <c r="I54" s="1"/>
  <c r="AE4" s="1"/>
  <c r="G49"/>
  <c r="I49" s="1"/>
  <c r="AD4" s="1"/>
  <c r="G44"/>
  <c r="I44" s="1"/>
  <c r="AC4" s="1"/>
  <c r="G39"/>
  <c r="I39" s="1"/>
  <c r="AB4" s="1"/>
  <c r="G34"/>
  <c r="I34" s="1"/>
  <c r="AA4" s="1"/>
  <c r="G29"/>
  <c r="I29" s="1"/>
  <c r="Z4" s="1"/>
  <c r="G24"/>
  <c r="I24" s="1"/>
  <c r="Y4" s="1"/>
  <c r="G19"/>
  <c r="I19" s="1"/>
  <c r="X4" s="1"/>
  <c r="G14"/>
  <c r="I14" s="1"/>
  <c r="W4" s="1"/>
  <c r="G9"/>
  <c r="I9" s="1"/>
  <c r="V4" s="1"/>
  <c r="G4"/>
  <c r="I4" s="1"/>
  <c r="U4" s="1"/>
  <c r="AZ3"/>
  <c r="N1"/>
  <c r="G139" i="2"/>
  <c r="I139" s="1"/>
  <c r="AV4" s="1"/>
  <c r="G134"/>
  <c r="I134" s="1"/>
  <c r="AU4" s="1"/>
  <c r="G129"/>
  <c r="I129" s="1"/>
  <c r="AT4" s="1"/>
  <c r="G124"/>
  <c r="I124" s="1"/>
  <c r="AS4" s="1"/>
  <c r="G119"/>
  <c r="I119" s="1"/>
  <c r="AR4" s="1"/>
  <c r="G114"/>
  <c r="I114" s="1"/>
  <c r="AQ4" s="1"/>
  <c r="G109"/>
  <c r="I109" s="1"/>
  <c r="AP4" s="1"/>
  <c r="G104"/>
  <c r="I104" s="1"/>
  <c r="AO4" s="1"/>
  <c r="G99"/>
  <c r="I99" s="1"/>
  <c r="AN4" s="1"/>
  <c r="G94"/>
  <c r="I94" s="1"/>
  <c r="AM4" s="1"/>
  <c r="G89"/>
  <c r="I89" s="1"/>
  <c r="AL4" s="1"/>
  <c r="G84"/>
  <c r="I84" s="1"/>
  <c r="AK4" s="1"/>
  <c r="G79"/>
  <c r="I79" s="1"/>
  <c r="AJ4" s="1"/>
  <c r="G74"/>
  <c r="I74" s="1"/>
  <c r="AI4" s="1"/>
  <c r="G69"/>
  <c r="I69" s="1"/>
  <c r="AH4" s="1"/>
  <c r="G64"/>
  <c r="I64" s="1"/>
  <c r="AG4" s="1"/>
  <c r="G59"/>
  <c r="I59" s="1"/>
  <c r="AF4" s="1"/>
  <c r="G54"/>
  <c r="I54" s="1"/>
  <c r="AE4" s="1"/>
  <c r="G49"/>
  <c r="I49" s="1"/>
  <c r="AD4" s="1"/>
  <c r="G44"/>
  <c r="I44" s="1"/>
  <c r="AC4" s="1"/>
  <c r="G39"/>
  <c r="I39" s="1"/>
  <c r="AB4" s="1"/>
  <c r="G34"/>
  <c r="I34" s="1"/>
  <c r="AA4" s="1"/>
  <c r="G29"/>
  <c r="I29" s="1"/>
  <c r="Z4" s="1"/>
  <c r="G24"/>
  <c r="I24" s="1"/>
  <c r="Y4" s="1"/>
  <c r="G19"/>
  <c r="I19" s="1"/>
  <c r="X4" s="1"/>
  <c r="G14"/>
  <c r="I14" s="1"/>
  <c r="W4" s="1"/>
  <c r="G9"/>
  <c r="I9" s="1"/>
  <c r="V4" s="1"/>
  <c r="G4"/>
  <c r="I4" s="1"/>
  <c r="U4" s="1"/>
  <c r="AZ3"/>
  <c r="N1"/>
  <c r="AZ3" i="1"/>
  <c r="H99" i="2" l="1"/>
  <c r="S4" i="4"/>
  <c r="S6" s="1"/>
  <c r="H24" i="10"/>
  <c r="E150" i="9"/>
  <c r="E151" s="1"/>
  <c r="E130"/>
  <c r="E131" s="1"/>
  <c r="E110"/>
  <c r="E111" s="1"/>
  <c r="E90"/>
  <c r="E91" s="1"/>
  <c r="F85"/>
  <c r="F86" s="1"/>
  <c r="D60"/>
  <c r="D61" s="1"/>
  <c r="D55"/>
  <c r="D56" s="1"/>
  <c r="D50"/>
  <c r="D51" s="1"/>
  <c r="D40"/>
  <c r="D41" s="1"/>
  <c r="D35"/>
  <c r="D36" s="1"/>
  <c r="F150"/>
  <c r="F151" s="1"/>
  <c r="D135"/>
  <c r="D136" s="1"/>
  <c r="F130"/>
  <c r="F131" s="1"/>
  <c r="D115"/>
  <c r="D116" s="1"/>
  <c r="F110"/>
  <c r="F111" s="1"/>
  <c r="D95"/>
  <c r="D96" s="1"/>
  <c r="F90"/>
  <c r="F91" s="1"/>
  <c r="E60"/>
  <c r="E61" s="1"/>
  <c r="E55"/>
  <c r="E56" s="1"/>
  <c r="E50"/>
  <c r="E51" s="1"/>
  <c r="E40"/>
  <c r="E41" s="1"/>
  <c r="E35"/>
  <c r="E36" s="1"/>
  <c r="D30"/>
  <c r="D31" s="1"/>
  <c r="E135"/>
  <c r="E136" s="1"/>
  <c r="E115"/>
  <c r="E116" s="1"/>
  <c r="E95"/>
  <c r="E96" s="1"/>
  <c r="D70"/>
  <c r="D71" s="1"/>
  <c r="D65"/>
  <c r="D66" s="1"/>
  <c r="F60"/>
  <c r="F61" s="1"/>
  <c r="F55"/>
  <c r="F56" s="1"/>
  <c r="F50"/>
  <c r="F51" s="1"/>
  <c r="D45"/>
  <c r="D46" s="1"/>
  <c r="F40"/>
  <c r="F41" s="1"/>
  <c r="F35"/>
  <c r="F36" s="1"/>
  <c r="E30"/>
  <c r="E31" s="1"/>
  <c r="D140"/>
  <c r="D141" s="1"/>
  <c r="F135"/>
  <c r="F136" s="1"/>
  <c r="D120"/>
  <c r="D121" s="1"/>
  <c r="F115"/>
  <c r="F116" s="1"/>
  <c r="D100"/>
  <c r="D101" s="1"/>
  <c r="F95"/>
  <c r="F96" s="1"/>
  <c r="E70"/>
  <c r="E71" s="1"/>
  <c r="E65"/>
  <c r="E66" s="1"/>
  <c r="E45"/>
  <c r="E46" s="1"/>
  <c r="F30"/>
  <c r="F31" s="1"/>
  <c r="D25"/>
  <c r="D26" s="1"/>
  <c r="D10"/>
  <c r="D11" s="1"/>
  <c r="D5"/>
  <c r="D6" s="1"/>
  <c r="E140"/>
  <c r="E141" s="1"/>
  <c r="E120"/>
  <c r="E121" s="1"/>
  <c r="E100"/>
  <c r="E101" s="1"/>
  <c r="D80"/>
  <c r="D81" s="1"/>
  <c r="D75"/>
  <c r="D76" s="1"/>
  <c r="F70"/>
  <c r="F71" s="1"/>
  <c r="F65"/>
  <c r="F66" s="1"/>
  <c r="F45"/>
  <c r="F46" s="1"/>
  <c r="E25"/>
  <c r="E26" s="1"/>
  <c r="E10"/>
  <c r="E11" s="1"/>
  <c r="E5"/>
  <c r="E6" s="1"/>
  <c r="D145"/>
  <c r="D146" s="1"/>
  <c r="F140"/>
  <c r="F141" s="1"/>
  <c r="D125"/>
  <c r="D126" s="1"/>
  <c r="F120"/>
  <c r="F121" s="1"/>
  <c r="D105"/>
  <c r="D106" s="1"/>
  <c r="F100"/>
  <c r="F101" s="1"/>
  <c r="E80"/>
  <c r="E81" s="1"/>
  <c r="E75"/>
  <c r="E76" s="1"/>
  <c r="F25"/>
  <c r="F26" s="1"/>
  <c r="D20"/>
  <c r="D21" s="1"/>
  <c r="D15"/>
  <c r="D16" s="1"/>
  <c r="F10"/>
  <c r="F11" s="1"/>
  <c r="F5"/>
  <c r="F6" s="1"/>
  <c r="E145"/>
  <c r="E146" s="1"/>
  <c r="E125"/>
  <c r="E126" s="1"/>
  <c r="E105"/>
  <c r="E106" s="1"/>
  <c r="D85"/>
  <c r="D86" s="1"/>
  <c r="F80"/>
  <c r="F81" s="1"/>
  <c r="F75"/>
  <c r="F76" s="1"/>
  <c r="E20"/>
  <c r="E21" s="1"/>
  <c r="E15"/>
  <c r="E16" s="1"/>
  <c r="D150"/>
  <c r="D151" s="1"/>
  <c r="F145"/>
  <c r="F146" s="1"/>
  <c r="D130"/>
  <c r="D131" s="1"/>
  <c r="F125"/>
  <c r="F126" s="1"/>
  <c r="D110"/>
  <c r="D111" s="1"/>
  <c r="F105"/>
  <c r="F106" s="1"/>
  <c r="D90"/>
  <c r="D91" s="1"/>
  <c r="E85"/>
  <c r="E86" s="1"/>
  <c r="F20"/>
  <c r="F21" s="1"/>
  <c r="F15"/>
  <c r="F16" s="1"/>
  <c r="H49" i="4"/>
  <c r="H99" i="10"/>
  <c r="H119"/>
  <c r="H64"/>
  <c r="H79"/>
  <c r="H94"/>
  <c r="H124"/>
  <c r="H4"/>
  <c r="H69" i="9"/>
  <c r="H144" i="4"/>
  <c r="H74"/>
  <c r="H24"/>
  <c r="H114" i="3"/>
  <c r="H69"/>
  <c r="H24"/>
  <c r="H134"/>
  <c r="P15" i="7"/>
  <c r="H149" i="5"/>
  <c r="H74"/>
  <c r="H39"/>
  <c r="G42"/>
  <c r="H64"/>
  <c r="H24"/>
  <c r="H19"/>
  <c r="G32"/>
  <c r="H69" i="7"/>
  <c r="H54"/>
  <c r="H139" i="2"/>
  <c r="H134"/>
  <c r="H114"/>
  <c r="H84"/>
  <c r="H74"/>
  <c r="H69"/>
  <c r="H64"/>
  <c r="H14"/>
  <c r="H9"/>
  <c r="H24"/>
  <c r="H19" i="9"/>
  <c r="H49" i="2"/>
  <c r="H89"/>
  <c r="G53" i="4"/>
  <c r="M49" s="1"/>
  <c r="H104" i="9"/>
  <c r="H124"/>
  <c r="H144" i="10"/>
  <c r="H119" i="9"/>
  <c r="P15" i="11"/>
  <c r="T3" i="4"/>
  <c r="G122"/>
  <c r="L119" s="1"/>
  <c r="H69" i="5"/>
  <c r="H114"/>
  <c r="H14" i="6"/>
  <c r="H79" i="7"/>
  <c r="H39" i="10"/>
  <c r="H49" i="11"/>
  <c r="T3" i="3"/>
  <c r="P15" i="12"/>
  <c r="G148" i="4"/>
  <c r="M144" s="1"/>
  <c r="H29" i="7"/>
  <c r="H134"/>
  <c r="H39" i="9"/>
  <c r="H54" i="10"/>
  <c r="H89"/>
  <c r="H134"/>
  <c r="H149"/>
  <c r="P15" i="2"/>
  <c r="H119" i="5"/>
  <c r="H64" i="6"/>
  <c r="H79"/>
  <c r="H114" i="7"/>
  <c r="H4" i="9"/>
  <c r="H29" i="10"/>
  <c r="H49"/>
  <c r="H69"/>
  <c r="H139"/>
  <c r="G157" i="3"/>
  <c r="L154" s="1"/>
  <c r="H64" i="8"/>
  <c r="H24"/>
  <c r="H14" i="11"/>
  <c r="H84"/>
  <c r="H59"/>
  <c r="H54" i="12"/>
  <c r="C18" i="1"/>
  <c r="C13" i="4"/>
  <c r="C13" i="3"/>
  <c r="C13" i="2"/>
  <c r="H149" i="7"/>
  <c r="G102" i="4"/>
  <c r="L99" s="1"/>
  <c r="G103"/>
  <c r="M99" s="1"/>
  <c r="G32"/>
  <c r="L29" s="1"/>
  <c r="G33"/>
  <c r="M29" s="1"/>
  <c r="G37"/>
  <c r="L34" s="1"/>
  <c r="G27" i="5"/>
  <c r="G51" i="9"/>
  <c r="C20" i="1"/>
  <c r="C15" i="3"/>
  <c r="C15" i="2"/>
  <c r="H89" i="11"/>
  <c r="F20" i="2"/>
  <c r="F21" s="1"/>
  <c r="E30"/>
  <c r="E31" s="1"/>
  <c r="F65"/>
  <c r="F66" s="1"/>
  <c r="H54" i="8"/>
  <c r="S5" i="2"/>
  <c r="D25"/>
  <c r="D26" s="1"/>
  <c r="D35"/>
  <c r="D36" s="1"/>
  <c r="G33" i="5"/>
  <c r="G113" i="4"/>
  <c r="M109" s="1"/>
  <c r="G152"/>
  <c r="L149" s="1"/>
  <c r="D85" i="2"/>
  <c r="D86" s="1"/>
  <c r="D90"/>
  <c r="D91" s="1"/>
  <c r="D95"/>
  <c r="D96" s="1"/>
  <c r="E135"/>
  <c r="E136" s="1"/>
  <c r="E140"/>
  <c r="E141" s="1"/>
  <c r="G152" i="3"/>
  <c r="L149" s="1"/>
  <c r="G62" i="5"/>
  <c r="G95"/>
  <c r="H139" i="6"/>
  <c r="H119" i="8"/>
  <c r="H74" i="11"/>
  <c r="H144"/>
  <c r="H39" i="12"/>
  <c r="B22" i="2"/>
  <c r="G43" i="4"/>
  <c r="M39" s="1"/>
  <c r="G42"/>
  <c r="L39" s="1"/>
  <c r="H134" i="12"/>
  <c r="H49"/>
  <c r="B20" i="3"/>
  <c r="B20" i="2"/>
  <c r="H144" i="5"/>
  <c r="P15"/>
  <c r="S3"/>
  <c r="B13" i="4"/>
  <c r="B13" i="3"/>
  <c r="B13" i="2"/>
  <c r="B18" i="1"/>
  <c r="C12" i="3"/>
  <c r="C12" i="2"/>
  <c r="C12" i="4"/>
  <c r="N2" i="5"/>
  <c r="T3"/>
  <c r="H49" i="7"/>
  <c r="H24"/>
  <c r="H19"/>
  <c r="H139"/>
  <c r="H114" i="10"/>
  <c r="H129" i="12"/>
  <c r="D100" i="2"/>
  <c r="D101" s="1"/>
  <c r="G138" i="8"/>
  <c r="E25" i="2"/>
  <c r="E26" s="1"/>
  <c r="F70"/>
  <c r="F71" s="1"/>
  <c r="G73" i="5"/>
  <c r="H24" i="11"/>
  <c r="H34" i="8"/>
  <c r="H134" i="11"/>
  <c r="G153" i="4"/>
  <c r="M149" s="1"/>
  <c r="E40" i="2"/>
  <c r="E41" s="1"/>
  <c r="F75"/>
  <c r="F76" s="1"/>
  <c r="G33" i="3"/>
  <c r="M29" s="1"/>
  <c r="G43" i="5"/>
  <c r="G82"/>
  <c r="G52" i="6"/>
  <c r="H124"/>
  <c r="H4" i="8"/>
  <c r="H94"/>
  <c r="H104"/>
  <c r="N159" i="9"/>
  <c r="H64" i="12"/>
  <c r="H74"/>
  <c r="C17" i="1"/>
  <c r="B20" i="4"/>
  <c r="G112" i="5"/>
  <c r="G113"/>
  <c r="D125" i="2"/>
  <c r="D126" s="1"/>
  <c r="E120"/>
  <c r="E121" s="1"/>
  <c r="F115"/>
  <c r="F116" s="1"/>
  <c r="E110"/>
  <c r="E111" s="1"/>
  <c r="E105"/>
  <c r="E106" s="1"/>
  <c r="F100"/>
  <c r="F101" s="1"/>
  <c r="D60"/>
  <c r="D61" s="1"/>
  <c r="E55"/>
  <c r="E56" s="1"/>
  <c r="F50"/>
  <c r="F51" s="1"/>
  <c r="D10"/>
  <c r="D11" s="1"/>
  <c r="D5"/>
  <c r="D6" s="1"/>
  <c r="D130"/>
  <c r="D131" s="1"/>
  <c r="E125"/>
  <c r="E126" s="1"/>
  <c r="F120"/>
  <c r="F121" s="1"/>
  <c r="F110"/>
  <c r="F111" s="1"/>
  <c r="F105"/>
  <c r="F106" s="1"/>
  <c r="D65"/>
  <c r="D66" s="1"/>
  <c r="E60"/>
  <c r="E61" s="1"/>
  <c r="F55"/>
  <c r="F56" s="1"/>
  <c r="D15"/>
  <c r="D16" s="1"/>
  <c r="E10"/>
  <c r="E11" s="1"/>
  <c r="E5"/>
  <c r="E6" s="1"/>
  <c r="D135"/>
  <c r="D136" s="1"/>
  <c r="E130"/>
  <c r="E131" s="1"/>
  <c r="F125"/>
  <c r="F126" s="1"/>
  <c r="D80"/>
  <c r="D81" s="1"/>
  <c r="D75"/>
  <c r="D76" s="1"/>
  <c r="D70"/>
  <c r="D71" s="1"/>
  <c r="E65"/>
  <c r="E66" s="1"/>
  <c r="F60"/>
  <c r="F61" s="1"/>
  <c r="D20"/>
  <c r="D21" s="1"/>
  <c r="E15"/>
  <c r="E16" s="1"/>
  <c r="F10"/>
  <c r="F11" s="1"/>
  <c r="F5"/>
  <c r="F6" s="1"/>
  <c r="D120"/>
  <c r="D121" s="1"/>
  <c r="E115"/>
  <c r="E116" s="1"/>
  <c r="D110"/>
  <c r="D111" s="1"/>
  <c r="D105"/>
  <c r="D106" s="1"/>
  <c r="E100"/>
  <c r="E101" s="1"/>
  <c r="F95"/>
  <c r="F96" s="1"/>
  <c r="D55"/>
  <c r="D56" s="1"/>
  <c r="E50"/>
  <c r="E51" s="1"/>
  <c r="F45"/>
  <c r="F46" s="1"/>
  <c r="F40"/>
  <c r="F41" s="1"/>
  <c r="F35"/>
  <c r="F36" s="1"/>
  <c r="C14" i="1"/>
  <c r="C9" i="4"/>
  <c r="C9" i="2"/>
  <c r="C9" i="3"/>
  <c r="B27" i="1"/>
  <c r="B22" i="4"/>
  <c r="G117" i="5"/>
  <c r="P15" i="6"/>
  <c r="S3"/>
  <c r="H149" i="11"/>
  <c r="G77" i="4"/>
  <c r="L74" s="1"/>
  <c r="G78"/>
  <c r="M74" s="1"/>
  <c r="G22" i="5"/>
  <c r="G107"/>
  <c r="G108"/>
  <c r="N2" i="6"/>
  <c r="T3"/>
  <c r="N159"/>
  <c r="G7" i="7"/>
  <c r="S3" i="8"/>
  <c r="P15"/>
  <c r="H109" i="9"/>
  <c r="H44"/>
  <c r="H64"/>
  <c r="H99"/>
  <c r="H149"/>
  <c r="H129" i="10"/>
  <c r="B17" i="4"/>
  <c r="B17" i="3"/>
  <c r="B17" i="2"/>
  <c r="F30"/>
  <c r="F31" s="1"/>
  <c r="H9" i="11"/>
  <c r="H34" i="12"/>
  <c r="F15" i="2"/>
  <c r="F16" s="1"/>
  <c r="E20"/>
  <c r="E21" s="1"/>
  <c r="H34" i="11"/>
  <c r="D40" i="2"/>
  <c r="D41" s="1"/>
  <c r="E45"/>
  <c r="E46" s="1"/>
  <c r="E75"/>
  <c r="E76" s="1"/>
  <c r="F80"/>
  <c r="F81" s="1"/>
  <c r="F85"/>
  <c r="F86" s="1"/>
  <c r="F90"/>
  <c r="F91" s="1"/>
  <c r="F130"/>
  <c r="F131" s="1"/>
  <c r="G100" i="5"/>
  <c r="G132"/>
  <c r="H74" i="8"/>
  <c r="G92"/>
  <c r="H64" i="11"/>
  <c r="H89" i="12"/>
  <c r="T3" i="2"/>
  <c r="G47" i="4"/>
  <c r="L44" s="1"/>
  <c r="G48"/>
  <c r="M44" s="1"/>
  <c r="B9"/>
  <c r="B9" i="3"/>
  <c r="B9" i="2"/>
  <c r="B14" i="1"/>
  <c r="C26"/>
  <c r="C21" i="3"/>
  <c r="C21" i="2"/>
  <c r="C21" i="4"/>
  <c r="H119" i="3"/>
  <c r="H9"/>
  <c r="G22" i="8"/>
  <c r="H129"/>
  <c r="C16" i="3"/>
  <c r="C16" i="2"/>
  <c r="C16" i="4"/>
  <c r="G83"/>
  <c r="M79" s="1"/>
  <c r="F25" i="2"/>
  <c r="F26" s="1"/>
  <c r="H104" i="11"/>
  <c r="H24" i="12"/>
  <c r="B25" i="1"/>
  <c r="E35" i="2"/>
  <c r="E36" s="1"/>
  <c r="G78" i="5"/>
  <c r="G127"/>
  <c r="D30" i="2"/>
  <c r="D31" s="1"/>
  <c r="E70"/>
  <c r="E71" s="1"/>
  <c r="G17" i="5"/>
  <c r="H69" i="8"/>
  <c r="H114" i="11"/>
  <c r="G62" i="4"/>
  <c r="L59" s="1"/>
  <c r="G82"/>
  <c r="L79" s="1"/>
  <c r="D45" i="2"/>
  <c r="D46" s="1"/>
  <c r="E80"/>
  <c r="E81" s="1"/>
  <c r="E85"/>
  <c r="E86" s="1"/>
  <c r="E90"/>
  <c r="E91" s="1"/>
  <c r="E95"/>
  <c r="E96" s="1"/>
  <c r="F135"/>
  <c r="F136" s="1"/>
  <c r="F140"/>
  <c r="F141" s="1"/>
  <c r="G7" i="5"/>
  <c r="N159"/>
  <c r="H59" i="8"/>
  <c r="P15" i="10"/>
  <c r="H124" i="12"/>
  <c r="N159"/>
  <c r="N2"/>
  <c r="T3" s="1"/>
  <c r="H9" i="8"/>
  <c r="H134"/>
  <c r="H44" i="3"/>
  <c r="G17" i="4"/>
  <c r="L14" s="1"/>
  <c r="G142"/>
  <c r="L139" s="1"/>
  <c r="G12"/>
  <c r="L9" s="1"/>
  <c r="G123"/>
  <c r="M119" s="1"/>
  <c r="G147" i="3"/>
  <c r="L144" s="1"/>
  <c r="G92" i="5"/>
  <c r="G97"/>
  <c r="H129" i="2"/>
  <c r="H139" i="4"/>
  <c r="G138" i="7"/>
  <c r="H114" i="8"/>
  <c r="H149"/>
  <c r="H9" i="9"/>
  <c r="H24"/>
  <c r="H94"/>
  <c r="H34" i="10"/>
  <c r="H74"/>
  <c r="H104"/>
  <c r="H154"/>
  <c r="H39" i="11"/>
  <c r="H119"/>
  <c r="H79" i="12"/>
  <c r="H104"/>
  <c r="H114"/>
  <c r="C11" i="2"/>
  <c r="N2" i="9"/>
  <c r="T3" s="1"/>
  <c r="H144" i="6"/>
  <c r="H34" i="7"/>
  <c r="H109" i="8"/>
  <c r="H154"/>
  <c r="H109" i="12"/>
  <c r="S4" i="2"/>
  <c r="H54" i="3"/>
  <c r="H124"/>
  <c r="G68" i="4"/>
  <c r="M64" s="1"/>
  <c r="G72"/>
  <c r="L69" s="1"/>
  <c r="G92"/>
  <c r="L89" s="1"/>
  <c r="G112"/>
  <c r="L109" s="1"/>
  <c r="G127"/>
  <c r="L124" s="1"/>
  <c r="G137"/>
  <c r="L134" s="1"/>
  <c r="G92" i="2"/>
  <c r="L89" s="1"/>
  <c r="G143" i="5"/>
  <c r="H104" i="6"/>
  <c r="H149"/>
  <c r="G156" i="5"/>
  <c r="H129" i="3"/>
  <c r="H104" i="5"/>
  <c r="H94" i="7"/>
  <c r="H129"/>
  <c r="H124" i="8"/>
  <c r="H79" i="9"/>
  <c r="H44" i="11"/>
  <c r="H99"/>
  <c r="H109"/>
  <c r="H4" i="12"/>
  <c r="H84"/>
  <c r="S5" i="3"/>
  <c r="S6" s="1"/>
  <c r="H9" i="10"/>
  <c r="A1" i="13"/>
  <c r="Q2"/>
  <c r="H154" i="7"/>
  <c r="H14" i="3"/>
  <c r="H89"/>
  <c r="P15"/>
  <c r="H29" i="4"/>
  <c r="G117"/>
  <c r="L114" s="1"/>
  <c r="G27" i="3"/>
  <c r="L24" s="1"/>
  <c r="G57" i="5"/>
  <c r="G92" i="6"/>
  <c r="H129"/>
  <c r="H9" i="7"/>
  <c r="H74"/>
  <c r="H49" i="8"/>
  <c r="H79"/>
  <c r="H89"/>
  <c r="H29" i="11"/>
  <c r="H69"/>
  <c r="H29" i="12"/>
  <c r="H69"/>
  <c r="H119"/>
  <c r="H154"/>
  <c r="H4" i="7"/>
  <c r="G27"/>
  <c r="H144" i="8"/>
  <c r="H54" i="9"/>
  <c r="H134"/>
  <c r="H129" i="11"/>
  <c r="B21" i="1"/>
  <c r="H94" i="3"/>
  <c r="H84"/>
  <c r="G10" i="5"/>
  <c r="G16"/>
  <c r="G141"/>
  <c r="H84" i="6"/>
  <c r="H109" i="5"/>
  <c r="H39" i="7"/>
  <c r="H119"/>
  <c r="H144"/>
  <c r="H29" i="8"/>
  <c r="H39"/>
  <c r="H74" i="9"/>
  <c r="H144"/>
  <c r="H4" i="11"/>
  <c r="H54"/>
  <c r="H79"/>
  <c r="H94"/>
  <c r="H9" i="12"/>
  <c r="H94"/>
  <c r="H144"/>
  <c r="B12" i="2"/>
  <c r="B16"/>
  <c r="H84" i="10"/>
  <c r="H84" i="9"/>
  <c r="G147" i="8"/>
  <c r="H139"/>
  <c r="G127"/>
  <c r="G103"/>
  <c r="H99"/>
  <c r="G47"/>
  <c r="H44"/>
  <c r="G32"/>
  <c r="H14" i="10"/>
  <c r="H109"/>
  <c r="H44"/>
  <c r="H59"/>
  <c r="H19"/>
  <c r="G157" i="12"/>
  <c r="H14"/>
  <c r="L159"/>
  <c r="P6" i="13" s="1"/>
  <c r="H44" i="12"/>
  <c r="H124" i="11"/>
  <c r="H139"/>
  <c r="H19"/>
  <c r="H14" i="9"/>
  <c r="H139"/>
  <c r="H59"/>
  <c r="G27" i="8"/>
  <c r="G28"/>
  <c r="G153"/>
  <c r="G82"/>
  <c r="G108"/>
  <c r="G33"/>
  <c r="G42"/>
  <c r="G68"/>
  <c r="G78"/>
  <c r="G107"/>
  <c r="G152"/>
  <c r="G143"/>
  <c r="G112"/>
  <c r="G52"/>
  <c r="G62"/>
  <c r="G113"/>
  <c r="G53"/>
  <c r="G37"/>
  <c r="G67"/>
  <c r="G87"/>
  <c r="G122"/>
  <c r="G148"/>
  <c r="G102"/>
  <c r="G63"/>
  <c r="G73"/>
  <c r="H84"/>
  <c r="G132"/>
  <c r="G142"/>
  <c r="H19"/>
  <c r="G18"/>
  <c r="H14"/>
  <c r="G13"/>
  <c r="G8"/>
  <c r="G7"/>
  <c r="G152" i="7"/>
  <c r="G142"/>
  <c r="G133"/>
  <c r="G32"/>
  <c r="G33"/>
  <c r="G122"/>
  <c r="G112"/>
  <c r="H109"/>
  <c r="H104"/>
  <c r="G107"/>
  <c r="G102"/>
  <c r="G103"/>
  <c r="H99"/>
  <c r="G68"/>
  <c r="H64"/>
  <c r="G52"/>
  <c r="G53"/>
  <c r="H44"/>
  <c r="G153"/>
  <c r="G148"/>
  <c r="G132"/>
  <c r="G127"/>
  <c r="H124"/>
  <c r="G118"/>
  <c r="G113"/>
  <c r="G108"/>
  <c r="H89"/>
  <c r="G92"/>
  <c r="G87"/>
  <c r="H84"/>
  <c r="G82"/>
  <c r="G72"/>
  <c r="G73"/>
  <c r="G67"/>
  <c r="G62"/>
  <c r="H59"/>
  <c r="G63"/>
  <c r="G42"/>
  <c r="G28"/>
  <c r="H14"/>
  <c r="G22"/>
  <c r="G23"/>
  <c r="G148" i="6"/>
  <c r="H134"/>
  <c r="G117"/>
  <c r="G152"/>
  <c r="G108"/>
  <c r="H99"/>
  <c r="G82"/>
  <c r="H69"/>
  <c r="G63"/>
  <c r="G57"/>
  <c r="G32"/>
  <c r="G22"/>
  <c r="G78"/>
  <c r="G123"/>
  <c r="H74"/>
  <c r="G77"/>
  <c r="G88"/>
  <c r="G142"/>
  <c r="G103"/>
  <c r="G137"/>
  <c r="G113"/>
  <c r="G132"/>
  <c r="G68"/>
  <c r="G58"/>
  <c r="G62"/>
  <c r="G72"/>
  <c r="G83"/>
  <c r="G118"/>
  <c r="G153"/>
  <c r="G97"/>
  <c r="G128"/>
  <c r="G47"/>
  <c r="G98"/>
  <c r="G102"/>
  <c r="G112"/>
  <c r="G33"/>
  <c r="G38"/>
  <c r="G42"/>
  <c r="G37"/>
  <c r="H29"/>
  <c r="G43"/>
  <c r="G17"/>
  <c r="H19"/>
  <c r="G23"/>
  <c r="H9"/>
  <c r="G12"/>
  <c r="G7"/>
  <c r="G157" i="5"/>
  <c r="G155"/>
  <c r="G152"/>
  <c r="G147"/>
  <c r="G148"/>
  <c r="G142"/>
  <c r="G135"/>
  <c r="G137"/>
  <c r="G122"/>
  <c r="H84"/>
  <c r="G158"/>
  <c r="G123"/>
  <c r="G118"/>
  <c r="G87"/>
  <c r="G83"/>
  <c r="G12"/>
  <c r="G52"/>
  <c r="G47"/>
  <c r="A8" i="13"/>
  <c r="G132" i="4"/>
  <c r="L129" s="1"/>
  <c r="G128"/>
  <c r="M124" s="1"/>
  <c r="G97"/>
  <c r="L94" s="1"/>
  <c r="G57"/>
  <c r="L54" s="1"/>
  <c r="G63"/>
  <c r="M59" s="1"/>
  <c r="G22"/>
  <c r="L19" s="1"/>
  <c r="H19"/>
  <c r="H139" i="3"/>
  <c r="G148"/>
  <c r="M144" s="1"/>
  <c r="H144"/>
  <c r="H74"/>
  <c r="G37"/>
  <c r="L34" s="1"/>
  <c r="T3" i="11"/>
  <c r="T3" i="10"/>
  <c r="T3" i="8"/>
  <c r="T3" i="7"/>
  <c r="G58" i="12"/>
  <c r="G63"/>
  <c r="G93"/>
  <c r="G138"/>
  <c r="G53"/>
  <c r="G8"/>
  <c r="G143"/>
  <c r="G98"/>
  <c r="H99"/>
  <c r="H139"/>
  <c r="G38"/>
  <c r="G78"/>
  <c r="G118"/>
  <c r="G158"/>
  <c r="H19"/>
  <c r="H59"/>
  <c r="G43"/>
  <c r="G83"/>
  <c r="G123"/>
  <c r="H149"/>
  <c r="G48"/>
  <c r="G88"/>
  <c r="G128"/>
  <c r="G18" i="11"/>
  <c r="G133"/>
  <c r="G138"/>
  <c r="G118"/>
  <c r="G38"/>
  <c r="G53"/>
  <c r="G93"/>
  <c r="G98"/>
  <c r="G12"/>
  <c r="G17"/>
  <c r="G57"/>
  <c r="G97"/>
  <c r="G137"/>
  <c r="G37"/>
  <c r="G43"/>
  <c r="G77"/>
  <c r="G83"/>
  <c r="G117"/>
  <c r="G123"/>
  <c r="G48"/>
  <c r="G88"/>
  <c r="G128"/>
  <c r="N159"/>
  <c r="G53" i="10"/>
  <c r="G58"/>
  <c r="G133"/>
  <c r="G138"/>
  <c r="G38"/>
  <c r="G63"/>
  <c r="G8"/>
  <c r="G18"/>
  <c r="G12"/>
  <c r="G17"/>
  <c r="G57"/>
  <c r="G97"/>
  <c r="G137"/>
  <c r="G118"/>
  <c r="G37"/>
  <c r="G43"/>
  <c r="G77"/>
  <c r="G83"/>
  <c r="G123"/>
  <c r="G157"/>
  <c r="N159"/>
  <c r="G48"/>
  <c r="G88"/>
  <c r="G128"/>
  <c r="G123" i="9"/>
  <c r="G43"/>
  <c r="G33"/>
  <c r="G93"/>
  <c r="G13"/>
  <c r="G18"/>
  <c r="G58"/>
  <c r="G8"/>
  <c r="G53"/>
  <c r="G118"/>
  <c r="G148"/>
  <c r="G7"/>
  <c r="G50"/>
  <c r="G52"/>
  <c r="G92"/>
  <c r="G132"/>
  <c r="P15"/>
  <c r="H49"/>
  <c r="H89"/>
  <c r="H129"/>
  <c r="G143"/>
  <c r="G38"/>
  <c r="H29"/>
  <c r="G48"/>
  <c r="G83"/>
  <c r="G117"/>
  <c r="H34"/>
  <c r="G42"/>
  <c r="H114"/>
  <c r="G122"/>
  <c r="G78"/>
  <c r="G88"/>
  <c r="G128"/>
  <c r="G93" i="8"/>
  <c r="G98"/>
  <c r="G133"/>
  <c r="G118"/>
  <c r="G23"/>
  <c r="G158"/>
  <c r="G58"/>
  <c r="G12"/>
  <c r="G17"/>
  <c r="G57"/>
  <c r="G97"/>
  <c r="G137"/>
  <c r="N159"/>
  <c r="G38"/>
  <c r="G43"/>
  <c r="G77"/>
  <c r="G83"/>
  <c r="G117"/>
  <c r="G123"/>
  <c r="G157"/>
  <c r="G48"/>
  <c r="G88"/>
  <c r="G128"/>
  <c r="G93" i="7"/>
  <c r="G98"/>
  <c r="G38"/>
  <c r="G78"/>
  <c r="G8"/>
  <c r="G13"/>
  <c r="G143"/>
  <c r="G158"/>
  <c r="G18"/>
  <c r="G58"/>
  <c r="G12"/>
  <c r="G17"/>
  <c r="G57"/>
  <c r="G97"/>
  <c r="G137"/>
  <c r="N159"/>
  <c r="G37"/>
  <c r="G43"/>
  <c r="G48"/>
  <c r="G77"/>
  <c r="G83"/>
  <c r="G117"/>
  <c r="G123"/>
  <c r="G157"/>
  <c r="G88"/>
  <c r="G128"/>
  <c r="G76"/>
  <c r="H89" i="6"/>
  <c r="H114"/>
  <c r="H34"/>
  <c r="H109"/>
  <c r="H44"/>
  <c r="H94"/>
  <c r="H119"/>
  <c r="H24"/>
  <c r="H49"/>
  <c r="H54"/>
  <c r="H59"/>
  <c r="H4"/>
  <c r="H39"/>
  <c r="H89" i="5"/>
  <c r="H94"/>
  <c r="H99"/>
  <c r="H34"/>
  <c r="H124"/>
  <c r="H9"/>
  <c r="H14"/>
  <c r="H44"/>
  <c r="H79"/>
  <c r="H129"/>
  <c r="H134"/>
  <c r="H139"/>
  <c r="H154"/>
  <c r="H4"/>
  <c r="H29"/>
  <c r="H49"/>
  <c r="H54"/>
  <c r="H59"/>
  <c r="H4" i="4"/>
  <c r="H14"/>
  <c r="H44"/>
  <c r="H59"/>
  <c r="H69"/>
  <c r="H149"/>
  <c r="H89"/>
  <c r="H64"/>
  <c r="H99"/>
  <c r="H9"/>
  <c r="H54"/>
  <c r="H39"/>
  <c r="H94"/>
  <c r="H84"/>
  <c r="H104"/>
  <c r="H129"/>
  <c r="H134"/>
  <c r="H34"/>
  <c r="H79"/>
  <c r="H109"/>
  <c r="H114"/>
  <c r="H119"/>
  <c r="H124"/>
  <c r="H19" i="3"/>
  <c r="H104"/>
  <c r="H39"/>
  <c r="H34"/>
  <c r="H64"/>
  <c r="H149"/>
  <c r="H124" i="2"/>
  <c r="H19"/>
  <c r="H54"/>
  <c r="H94"/>
  <c r="H119"/>
  <c r="H34"/>
  <c r="H109"/>
  <c r="H104"/>
  <c r="H29"/>
  <c r="G18" i="6"/>
  <c r="G13"/>
  <c r="G73"/>
  <c r="G143"/>
  <c r="G27"/>
  <c r="G67"/>
  <c r="G107"/>
  <c r="G147"/>
  <c r="G26"/>
  <c r="G106"/>
  <c r="G146"/>
  <c r="G48"/>
  <c r="G8"/>
  <c r="G53"/>
  <c r="G87"/>
  <c r="G93"/>
  <c r="G127"/>
  <c r="G133"/>
  <c r="G138"/>
  <c r="G28" i="5"/>
  <c r="G63"/>
  <c r="G153"/>
  <c r="G61"/>
  <c r="G130"/>
  <c r="G23"/>
  <c r="G103"/>
  <c r="G48"/>
  <c r="G88"/>
  <c r="G128"/>
  <c r="G6"/>
  <c r="G8"/>
  <c r="G53"/>
  <c r="G93"/>
  <c r="G131"/>
  <c r="G133"/>
  <c r="G11"/>
  <c r="G13"/>
  <c r="G18"/>
  <c r="G56"/>
  <c r="G58"/>
  <c r="G96"/>
  <c r="G98"/>
  <c r="G138"/>
  <c r="G32" i="3"/>
  <c r="L29" s="1"/>
  <c r="H29"/>
  <c r="H49"/>
  <c r="H109"/>
  <c r="G123"/>
  <c r="M119" s="1"/>
  <c r="G153"/>
  <c r="M149" s="1"/>
  <c r="H59"/>
  <c r="G117"/>
  <c r="L114" s="1"/>
  <c r="G28"/>
  <c r="M24" s="1"/>
  <c r="G38"/>
  <c r="M34" s="1"/>
  <c r="H79" i="2"/>
  <c r="N159" i="4"/>
  <c r="P15"/>
  <c r="G8"/>
  <c r="M4" s="1"/>
  <c r="G38"/>
  <c r="M34" s="1"/>
  <c r="G108"/>
  <c r="M104" s="1"/>
  <c r="G73"/>
  <c r="M69" s="1"/>
  <c r="G23"/>
  <c r="M19" s="1"/>
  <c r="G28"/>
  <c r="M24" s="1"/>
  <c r="G27"/>
  <c r="L24" s="1"/>
  <c r="G67"/>
  <c r="L64" s="1"/>
  <c r="G107"/>
  <c r="L104" s="1"/>
  <c r="G147"/>
  <c r="L144" s="1"/>
  <c r="G26"/>
  <c r="K24" s="1"/>
  <c r="G31"/>
  <c r="K29" s="1"/>
  <c r="G93"/>
  <c r="M89" s="1"/>
  <c r="G133"/>
  <c r="M129" s="1"/>
  <c r="G7"/>
  <c r="L4" s="1"/>
  <c r="G13"/>
  <c r="M9" s="1"/>
  <c r="G18"/>
  <c r="M14" s="1"/>
  <c r="G52"/>
  <c r="L49" s="1"/>
  <c r="G58"/>
  <c r="M54" s="1"/>
  <c r="G98"/>
  <c r="M94" s="1"/>
  <c r="G138"/>
  <c r="M134" s="1"/>
  <c r="G143"/>
  <c r="M139" s="1"/>
  <c r="G26" i="3"/>
  <c r="K24" s="1"/>
  <c r="G60"/>
  <c r="J59" s="1"/>
  <c r="AF5" s="1"/>
  <c r="G66"/>
  <c r="K64" s="1"/>
  <c r="G21"/>
  <c r="K19" s="1"/>
  <c r="G77"/>
  <c r="L74" s="1"/>
  <c r="G67"/>
  <c r="L64" s="1"/>
  <c r="G42"/>
  <c r="L39" s="1"/>
  <c r="G22"/>
  <c r="L19" s="1"/>
  <c r="G68" i="2"/>
  <c r="M64" s="1"/>
  <c r="G57"/>
  <c r="L54" s="1"/>
  <c r="G132"/>
  <c r="L129" s="1"/>
  <c r="G7"/>
  <c r="L4" s="1"/>
  <c r="G22"/>
  <c r="L19" s="1"/>
  <c r="G27"/>
  <c r="L24" s="1"/>
  <c r="G77"/>
  <c r="L74" s="1"/>
  <c r="H4" i="3"/>
  <c r="G158"/>
  <c r="M154" s="1"/>
  <c r="H154"/>
  <c r="G142"/>
  <c r="L139" s="1"/>
  <c r="G137"/>
  <c r="L134" s="1"/>
  <c r="G132"/>
  <c r="L129" s="1"/>
  <c r="G127"/>
  <c r="L124" s="1"/>
  <c r="G128"/>
  <c r="M124" s="1"/>
  <c r="G118"/>
  <c r="M114" s="1"/>
  <c r="G112"/>
  <c r="L109" s="1"/>
  <c r="G107"/>
  <c r="L104" s="1"/>
  <c r="G102"/>
  <c r="L99" s="1"/>
  <c r="H99"/>
  <c r="G97"/>
  <c r="L94" s="1"/>
  <c r="G92"/>
  <c r="L89" s="1"/>
  <c r="G88"/>
  <c r="M84" s="1"/>
  <c r="G87"/>
  <c r="L84" s="1"/>
  <c r="H79"/>
  <c r="G82"/>
  <c r="L79" s="1"/>
  <c r="G83"/>
  <c r="M79" s="1"/>
  <c r="G78"/>
  <c r="M74" s="1"/>
  <c r="G73"/>
  <c r="M69" s="1"/>
  <c r="G72"/>
  <c r="L69" s="1"/>
  <c r="G62"/>
  <c r="L59" s="1"/>
  <c r="G57"/>
  <c r="L54" s="1"/>
  <c r="G52"/>
  <c r="L49" s="1"/>
  <c r="G47"/>
  <c r="L44" s="1"/>
  <c r="G48"/>
  <c r="M44" s="1"/>
  <c r="G43"/>
  <c r="M39" s="1"/>
  <c r="G25"/>
  <c r="J24" s="1"/>
  <c r="Y5" s="1"/>
  <c r="G20"/>
  <c r="J19" s="1"/>
  <c r="X5" s="1"/>
  <c r="G17"/>
  <c r="L14" s="1"/>
  <c r="G12"/>
  <c r="L9" s="1"/>
  <c r="G8"/>
  <c r="M4" s="1"/>
  <c r="G7"/>
  <c r="L4" s="1"/>
  <c r="G142" i="2"/>
  <c r="L139" s="1"/>
  <c r="G137"/>
  <c r="L134" s="1"/>
  <c r="G138"/>
  <c r="M134" s="1"/>
  <c r="G133"/>
  <c r="M129" s="1"/>
  <c r="G107"/>
  <c r="L104" s="1"/>
  <c r="G103"/>
  <c r="M99" s="1"/>
  <c r="G102"/>
  <c r="L99" s="1"/>
  <c r="G97"/>
  <c r="L94" s="1"/>
  <c r="G98"/>
  <c r="M94" s="1"/>
  <c r="G87"/>
  <c r="L84" s="1"/>
  <c r="G67"/>
  <c r="L64" s="1"/>
  <c r="G62"/>
  <c r="L59" s="1"/>
  <c r="H59"/>
  <c r="H44"/>
  <c r="H39"/>
  <c r="G42"/>
  <c r="L39" s="1"/>
  <c r="G28"/>
  <c r="M24" s="1"/>
  <c r="G23"/>
  <c r="M19" s="1"/>
  <c r="G17"/>
  <c r="L14" s="1"/>
  <c r="G12"/>
  <c r="L9" s="1"/>
  <c r="H4"/>
  <c r="G143"/>
  <c r="M139" s="1"/>
  <c r="G127"/>
  <c r="L124" s="1"/>
  <c r="G122"/>
  <c r="L119" s="1"/>
  <c r="G117"/>
  <c r="L114" s="1"/>
  <c r="G112"/>
  <c r="L109" s="1"/>
  <c r="G108"/>
  <c r="M104" s="1"/>
  <c r="G82"/>
  <c r="L79" s="1"/>
  <c r="G72"/>
  <c r="L69" s="1"/>
  <c r="G63"/>
  <c r="M59" s="1"/>
  <c r="G58"/>
  <c r="M54" s="1"/>
  <c r="G52"/>
  <c r="L49" s="1"/>
  <c r="G48"/>
  <c r="M44" s="1"/>
  <c r="G47"/>
  <c r="L44" s="1"/>
  <c r="G37"/>
  <c r="L34" s="1"/>
  <c r="G32"/>
  <c r="L29" s="1"/>
  <c r="G18"/>
  <c r="M14" s="1"/>
  <c r="G13"/>
  <c r="M9" s="1"/>
  <c r="N159" i="3"/>
  <c r="N159" i="2"/>
  <c r="G108" i="3"/>
  <c r="M104" s="1"/>
  <c r="G68"/>
  <c r="M64" s="1"/>
  <c r="G113"/>
  <c r="M109" s="1"/>
  <c r="G135"/>
  <c r="J134" s="1"/>
  <c r="AU5" s="1"/>
  <c r="G13"/>
  <c r="M9" s="1"/>
  <c r="G53"/>
  <c r="M49" s="1"/>
  <c r="G93"/>
  <c r="M89" s="1"/>
  <c r="G133"/>
  <c r="M129" s="1"/>
  <c r="G16"/>
  <c r="K14" s="1"/>
  <c r="G18"/>
  <c r="M14" s="1"/>
  <c r="G58"/>
  <c r="M54" s="1"/>
  <c r="G98"/>
  <c r="M94" s="1"/>
  <c r="G136"/>
  <c r="K134" s="1"/>
  <c r="G138"/>
  <c r="M134" s="1"/>
  <c r="G23"/>
  <c r="M19" s="1"/>
  <c r="G63"/>
  <c r="M59" s="1"/>
  <c r="G103"/>
  <c r="M99" s="1"/>
  <c r="G141"/>
  <c r="K139" s="1"/>
  <c r="G143"/>
  <c r="M139" s="1"/>
  <c r="G88" i="2"/>
  <c r="M84" s="1"/>
  <c r="G128"/>
  <c r="M124" s="1"/>
  <c r="G53"/>
  <c r="M49" s="1"/>
  <c r="G8"/>
  <c r="M4" s="1"/>
  <c r="G93"/>
  <c r="M89" s="1"/>
  <c r="G33"/>
  <c r="M29" s="1"/>
  <c r="G73"/>
  <c r="M69" s="1"/>
  <c r="G113"/>
  <c r="M109" s="1"/>
  <c r="G38"/>
  <c r="M34" s="1"/>
  <c r="G78"/>
  <c r="M74" s="1"/>
  <c r="G118"/>
  <c r="M114" s="1"/>
  <c r="G43"/>
  <c r="M39" s="1"/>
  <c r="G83"/>
  <c r="M79" s="1"/>
  <c r="G123"/>
  <c r="M119" s="1"/>
  <c r="G91" i="9" l="1"/>
  <c r="G131"/>
  <c r="G91" i="5"/>
  <c r="G5"/>
  <c r="G130" i="6"/>
  <c r="G66"/>
  <c r="G106" i="4"/>
  <c r="K104" s="1"/>
  <c r="G71"/>
  <c r="K69" s="1"/>
  <c r="G55"/>
  <c r="J54" s="1"/>
  <c r="AE5" s="1"/>
  <c r="G146"/>
  <c r="K144" s="1"/>
  <c r="C22" i="1"/>
  <c r="C17" i="4"/>
  <c r="C17" i="3"/>
  <c r="C17" i="2"/>
  <c r="C23" i="1"/>
  <c r="C18" i="4"/>
  <c r="C18" i="3"/>
  <c r="C18" i="2"/>
  <c r="G100" i="3"/>
  <c r="J99" s="1"/>
  <c r="AN5" s="1"/>
  <c r="G60" i="5"/>
  <c r="B21" i="4"/>
  <c r="B26" i="1"/>
  <c r="B21" i="3"/>
  <c r="B21" i="2"/>
  <c r="C19" i="1"/>
  <c r="C14" i="4"/>
  <c r="C14" i="3"/>
  <c r="C14" i="2"/>
  <c r="B25" i="4"/>
  <c r="B30" i="1"/>
  <c r="B25" i="3"/>
  <c r="B25" i="2"/>
  <c r="G70" i="4"/>
  <c r="J69" s="1"/>
  <c r="AH5" s="1"/>
  <c r="B23" i="1"/>
  <c r="B18" i="4"/>
  <c r="B18" i="3"/>
  <c r="B18" i="2"/>
  <c r="C20" i="3"/>
  <c r="C20" i="2"/>
  <c r="C20" i="4"/>
  <c r="C25" i="1"/>
  <c r="B19"/>
  <c r="B14" i="4"/>
  <c r="B14" i="3"/>
  <c r="B14" i="2"/>
  <c r="B32" i="1"/>
  <c r="B27" i="3"/>
  <c r="B27" i="4"/>
  <c r="B27" i="2"/>
  <c r="G66" i="4"/>
  <c r="K64" s="1"/>
  <c r="G51"/>
  <c r="K49" s="1"/>
  <c r="G11"/>
  <c r="K9" s="1"/>
  <c r="G15" i="5"/>
  <c r="G140"/>
  <c r="G55"/>
  <c r="S6" i="2"/>
  <c r="G21" i="5"/>
  <c r="G20"/>
  <c r="C31" i="1"/>
  <c r="C26" i="4"/>
  <c r="C26" i="3"/>
  <c r="C26" i="2"/>
  <c r="G65" i="4"/>
  <c r="J64" s="1"/>
  <c r="AG5" s="1"/>
  <c r="G131" i="6"/>
  <c r="G136" i="5"/>
  <c r="L159" i="10"/>
  <c r="M159" i="11"/>
  <c r="L159"/>
  <c r="M159" i="8"/>
  <c r="M2" i="9" s="1"/>
  <c r="L159" i="8"/>
  <c r="G75" i="7"/>
  <c r="L159"/>
  <c r="G50" i="6"/>
  <c r="G46"/>
  <c r="G145"/>
  <c r="G126"/>
  <c r="L159"/>
  <c r="J6" i="13" s="1"/>
  <c r="G130" i="4"/>
  <c r="J129" s="1"/>
  <c r="AT5" s="1"/>
  <c r="L159" i="5"/>
  <c r="I6" i="13" s="1"/>
  <c r="G56" i="4"/>
  <c r="K54" s="1"/>
  <c r="G25"/>
  <c r="J24" s="1"/>
  <c r="Y5" s="1"/>
  <c r="L159"/>
  <c r="G45" i="12"/>
  <c r="G46"/>
  <c r="G51"/>
  <c r="G50"/>
  <c r="G26"/>
  <c r="G25"/>
  <c r="G125"/>
  <c r="G126"/>
  <c r="G140"/>
  <c r="G141"/>
  <c r="G15"/>
  <c r="G16"/>
  <c r="G21"/>
  <c r="G20"/>
  <c r="G155"/>
  <c r="G156"/>
  <c r="G55"/>
  <c r="G56"/>
  <c r="G35"/>
  <c r="G36"/>
  <c r="G111"/>
  <c r="G110"/>
  <c r="G106"/>
  <c r="G105"/>
  <c r="G120"/>
  <c r="G121"/>
  <c r="G6"/>
  <c r="G5"/>
  <c r="G115"/>
  <c r="G116"/>
  <c r="G100"/>
  <c r="G101"/>
  <c r="G31"/>
  <c r="G30"/>
  <c r="G75"/>
  <c r="G76"/>
  <c r="G150"/>
  <c r="G151"/>
  <c r="G40"/>
  <c r="G41"/>
  <c r="G65"/>
  <c r="G66"/>
  <c r="G80"/>
  <c r="G81"/>
  <c r="G85"/>
  <c r="G86"/>
  <c r="G91"/>
  <c r="G90"/>
  <c r="G60"/>
  <c r="G61"/>
  <c r="G96"/>
  <c r="G95"/>
  <c r="M159"/>
  <c r="P7" i="13" s="1"/>
  <c r="G136" i="12"/>
  <c r="G135"/>
  <c r="G10"/>
  <c r="G11"/>
  <c r="G70"/>
  <c r="G71"/>
  <c r="G146"/>
  <c r="G145"/>
  <c r="AZ4"/>
  <c r="I159"/>
  <c r="P3" i="13" s="1"/>
  <c r="G131" i="12"/>
  <c r="G130"/>
  <c r="G25" i="11"/>
  <c r="G26"/>
  <c r="G51"/>
  <c r="G50"/>
  <c r="G65"/>
  <c r="G66"/>
  <c r="G40"/>
  <c r="G41"/>
  <c r="G116"/>
  <c r="G115"/>
  <c r="G70"/>
  <c r="G71"/>
  <c r="G45"/>
  <c r="G46"/>
  <c r="G145"/>
  <c r="G146"/>
  <c r="G95"/>
  <c r="G96"/>
  <c r="G100"/>
  <c r="G101"/>
  <c r="G120"/>
  <c r="G121"/>
  <c r="G36"/>
  <c r="G35"/>
  <c r="G135"/>
  <c r="G136"/>
  <c r="G85"/>
  <c r="G86"/>
  <c r="G105"/>
  <c r="G106"/>
  <c r="G91"/>
  <c r="G90"/>
  <c r="G15"/>
  <c r="G16"/>
  <c r="G80"/>
  <c r="G81"/>
  <c r="G76"/>
  <c r="G75"/>
  <c r="G110"/>
  <c r="G111"/>
  <c r="G60"/>
  <c r="G61"/>
  <c r="G30"/>
  <c r="G31"/>
  <c r="G55"/>
  <c r="G56"/>
  <c r="G131"/>
  <c r="G130"/>
  <c r="G20"/>
  <c r="G21"/>
  <c r="G6"/>
  <c r="G5"/>
  <c r="AZ4"/>
  <c r="I159"/>
  <c r="G150"/>
  <c r="G151"/>
  <c r="G10"/>
  <c r="G11"/>
  <c r="G140"/>
  <c r="G141"/>
  <c r="G125"/>
  <c r="G126"/>
  <c r="G110" i="10"/>
  <c r="G111"/>
  <c r="G91"/>
  <c r="G90"/>
  <c r="G60"/>
  <c r="G61"/>
  <c r="G85"/>
  <c r="G86"/>
  <c r="G65"/>
  <c r="G66"/>
  <c r="G80"/>
  <c r="G81"/>
  <c r="G76"/>
  <c r="G75"/>
  <c r="G71"/>
  <c r="G70"/>
  <c r="G45"/>
  <c r="G46"/>
  <c r="G105"/>
  <c r="G106"/>
  <c r="G51"/>
  <c r="G50"/>
  <c r="G100"/>
  <c r="G101"/>
  <c r="G6"/>
  <c r="G5"/>
  <c r="G120"/>
  <c r="G121"/>
  <c r="G36"/>
  <c r="G35"/>
  <c r="AZ4"/>
  <c r="I159"/>
  <c r="G131"/>
  <c r="G130"/>
  <c r="G10"/>
  <c r="G11"/>
  <c r="G95"/>
  <c r="G96"/>
  <c r="G156"/>
  <c r="G155"/>
  <c r="G150"/>
  <c r="G151"/>
  <c r="G145"/>
  <c r="G146"/>
  <c r="G125"/>
  <c r="G126"/>
  <c r="G15"/>
  <c r="G16"/>
  <c r="G30"/>
  <c r="G31"/>
  <c r="G135"/>
  <c r="G136"/>
  <c r="G140"/>
  <c r="G141"/>
  <c r="G20"/>
  <c r="G21"/>
  <c r="G25"/>
  <c r="G26"/>
  <c r="G56"/>
  <c r="G55"/>
  <c r="G40"/>
  <c r="G41"/>
  <c r="G116"/>
  <c r="G115"/>
  <c r="M159"/>
  <c r="G105" i="9"/>
  <c r="G106"/>
  <c r="G135"/>
  <c r="G136"/>
  <c r="G6"/>
  <c r="G5"/>
  <c r="G115"/>
  <c r="G116"/>
  <c r="G110"/>
  <c r="G111"/>
  <c r="G100"/>
  <c r="G101"/>
  <c r="G15"/>
  <c r="G16"/>
  <c r="G10"/>
  <c r="G11"/>
  <c r="G125"/>
  <c r="G126"/>
  <c r="G40"/>
  <c r="G41"/>
  <c r="M159"/>
  <c r="G30"/>
  <c r="G31"/>
  <c r="G150"/>
  <c r="G151"/>
  <c r="G65"/>
  <c r="G66"/>
  <c r="G120"/>
  <c r="G121"/>
  <c r="G60"/>
  <c r="G61"/>
  <c r="G145"/>
  <c r="G146"/>
  <c r="G25"/>
  <c r="G26"/>
  <c r="G55"/>
  <c r="G56"/>
  <c r="L159"/>
  <c r="G20"/>
  <c r="G21"/>
  <c r="G140"/>
  <c r="G141"/>
  <c r="G45"/>
  <c r="G46"/>
  <c r="G75"/>
  <c r="G76"/>
  <c r="G70"/>
  <c r="G71"/>
  <c r="G95"/>
  <c r="G96"/>
  <c r="G85"/>
  <c r="G86"/>
  <c r="G81"/>
  <c r="G80"/>
  <c r="AZ4"/>
  <c r="I159"/>
  <c r="G35"/>
  <c r="G36"/>
  <c r="G130"/>
  <c r="G90"/>
  <c r="G70" i="8"/>
  <c r="G71"/>
  <c r="G95"/>
  <c r="G96"/>
  <c r="G140"/>
  <c r="G141"/>
  <c r="G20"/>
  <c r="G21"/>
  <c r="G45"/>
  <c r="G46"/>
  <c r="G91"/>
  <c r="G90"/>
  <c r="G120"/>
  <c r="G121"/>
  <c r="G36"/>
  <c r="G35"/>
  <c r="G65"/>
  <c r="G66"/>
  <c r="G55"/>
  <c r="G56"/>
  <c r="G155"/>
  <c r="G156"/>
  <c r="G110"/>
  <c r="G111"/>
  <c r="G85"/>
  <c r="G86"/>
  <c r="G145"/>
  <c r="G146"/>
  <c r="G135"/>
  <c r="G136"/>
  <c r="G30"/>
  <c r="G31"/>
  <c r="G25"/>
  <c r="G26"/>
  <c r="G60"/>
  <c r="G61"/>
  <c r="G51"/>
  <c r="G50"/>
  <c r="G100"/>
  <c r="G101"/>
  <c r="AZ4"/>
  <c r="I159"/>
  <c r="G75"/>
  <c r="G76"/>
  <c r="G151"/>
  <c r="G150"/>
  <c r="G6"/>
  <c r="G5"/>
  <c r="G125"/>
  <c r="G126"/>
  <c r="G131"/>
  <c r="G130"/>
  <c r="G80"/>
  <c r="G81"/>
  <c r="G105"/>
  <c r="G106"/>
  <c r="G10"/>
  <c r="G11"/>
  <c r="G15"/>
  <c r="G16"/>
  <c r="G40"/>
  <c r="G41"/>
  <c r="G115"/>
  <c r="G116"/>
  <c r="G30" i="7"/>
  <c r="G31"/>
  <c r="G140"/>
  <c r="G141"/>
  <c r="G131"/>
  <c r="G130"/>
  <c r="G125"/>
  <c r="G126"/>
  <c r="G150"/>
  <c r="G151"/>
  <c r="G40"/>
  <c r="G41"/>
  <c r="G116"/>
  <c r="G115"/>
  <c r="G65"/>
  <c r="G66"/>
  <c r="G6"/>
  <c r="G5"/>
  <c r="G45"/>
  <c r="G46"/>
  <c r="G10"/>
  <c r="G11"/>
  <c r="G70"/>
  <c r="G71"/>
  <c r="G95"/>
  <c r="G96"/>
  <c r="G100"/>
  <c r="G101"/>
  <c r="G55"/>
  <c r="G56"/>
  <c r="G120"/>
  <c r="G121"/>
  <c r="G51"/>
  <c r="G50"/>
  <c r="G60"/>
  <c r="G61"/>
  <c r="G15"/>
  <c r="G16"/>
  <c r="G20"/>
  <c r="G21"/>
  <c r="G85"/>
  <c r="G86"/>
  <c r="AZ4"/>
  <c r="I159"/>
  <c r="M159"/>
  <c r="G145"/>
  <c r="G146"/>
  <c r="G36"/>
  <c r="G35"/>
  <c r="G110"/>
  <c r="G111"/>
  <c r="G25"/>
  <c r="G26"/>
  <c r="G80"/>
  <c r="G81"/>
  <c r="G156"/>
  <c r="G155"/>
  <c r="G135"/>
  <c r="G136"/>
  <c r="G105"/>
  <c r="G106"/>
  <c r="G91"/>
  <c r="G90"/>
  <c r="G61" i="6"/>
  <c r="G60"/>
  <c r="G70"/>
  <c r="G71"/>
  <c r="G121"/>
  <c r="G120"/>
  <c r="G95"/>
  <c r="G96"/>
  <c r="G5"/>
  <c r="G6"/>
  <c r="G86"/>
  <c r="G85"/>
  <c r="G125"/>
  <c r="M159"/>
  <c r="G65"/>
  <c r="G90"/>
  <c r="G101"/>
  <c r="G100"/>
  <c r="G135"/>
  <c r="G136"/>
  <c r="G20"/>
  <c r="G21"/>
  <c r="I159"/>
  <c r="G91"/>
  <c r="G105"/>
  <c r="AZ4"/>
  <c r="G75"/>
  <c r="G76"/>
  <c r="G30"/>
  <c r="G31"/>
  <c r="G16"/>
  <c r="G15"/>
  <c r="G150"/>
  <c r="G151"/>
  <c r="G141"/>
  <c r="G140"/>
  <c r="G45"/>
  <c r="G10"/>
  <c r="G11"/>
  <c r="G40"/>
  <c r="G41"/>
  <c r="G80"/>
  <c r="G81"/>
  <c r="G115"/>
  <c r="G116"/>
  <c r="G35"/>
  <c r="G36"/>
  <c r="G110"/>
  <c r="G111"/>
  <c r="G55"/>
  <c r="G56"/>
  <c r="G51"/>
  <c r="G25"/>
  <c r="G105" i="5"/>
  <c r="G106"/>
  <c r="G115"/>
  <c r="G116"/>
  <c r="G151"/>
  <c r="G150"/>
  <c r="G30"/>
  <c r="G31"/>
  <c r="G81"/>
  <c r="G80"/>
  <c r="M159"/>
  <c r="I7" i="13" s="1"/>
  <c r="G45" i="5"/>
  <c r="AZ4"/>
  <c r="G46"/>
  <c r="I159"/>
  <c r="I3" i="13" s="1"/>
  <c r="G125" i="5"/>
  <c r="G85"/>
  <c r="G111"/>
  <c r="G110"/>
  <c r="G66"/>
  <c r="G65"/>
  <c r="G120"/>
  <c r="G121"/>
  <c r="G36"/>
  <c r="G35"/>
  <c r="G145"/>
  <c r="G146"/>
  <c r="G90"/>
  <c r="G71"/>
  <c r="G70"/>
  <c r="G26"/>
  <c r="G25"/>
  <c r="G126"/>
  <c r="G51"/>
  <c r="G86"/>
  <c r="G75"/>
  <c r="G76"/>
  <c r="G40"/>
  <c r="G41"/>
  <c r="G50"/>
  <c r="G41" i="4"/>
  <c r="K39" s="1"/>
  <c r="G40"/>
  <c r="J39" s="1"/>
  <c r="AB5" s="1"/>
  <c r="G60"/>
  <c r="J59" s="1"/>
  <c r="AF5" s="1"/>
  <c r="G61"/>
  <c r="K59" s="1"/>
  <c r="G135"/>
  <c r="J134" s="1"/>
  <c r="AU5" s="1"/>
  <c r="G136"/>
  <c r="K134" s="1"/>
  <c r="G150"/>
  <c r="J149" s="1"/>
  <c r="AX5" s="1"/>
  <c r="G151"/>
  <c r="K149" s="1"/>
  <c r="G86"/>
  <c r="K84" s="1"/>
  <c r="G85"/>
  <c r="J84" s="1"/>
  <c r="AK5" s="1"/>
  <c r="G96"/>
  <c r="K94" s="1"/>
  <c r="G50"/>
  <c r="J49" s="1"/>
  <c r="AD5" s="1"/>
  <c r="G91"/>
  <c r="K89" s="1"/>
  <c r="AZ4"/>
  <c r="G95"/>
  <c r="J94" s="1"/>
  <c r="AM5" s="1"/>
  <c r="G125"/>
  <c r="J124" s="1"/>
  <c r="AS5" s="1"/>
  <c r="G126"/>
  <c r="K124" s="1"/>
  <c r="G20"/>
  <c r="J19" s="1"/>
  <c r="X5" s="1"/>
  <c r="G21"/>
  <c r="K19" s="1"/>
  <c r="M159"/>
  <c r="G105"/>
  <c r="J104" s="1"/>
  <c r="AO5" s="1"/>
  <c r="I159"/>
  <c r="G90"/>
  <c r="J89" s="1"/>
  <c r="AL5" s="1"/>
  <c r="G30"/>
  <c r="J29" s="1"/>
  <c r="Z5" s="1"/>
  <c r="G115"/>
  <c r="J114" s="1"/>
  <c r="AQ5" s="1"/>
  <c r="G116"/>
  <c r="K114" s="1"/>
  <c r="G120"/>
  <c r="J119" s="1"/>
  <c r="AR5" s="1"/>
  <c r="G121"/>
  <c r="K119" s="1"/>
  <c r="G75"/>
  <c r="J74" s="1"/>
  <c r="AI5" s="1"/>
  <c r="G76"/>
  <c r="K74" s="1"/>
  <c r="G140"/>
  <c r="J139" s="1"/>
  <c r="AV5" s="1"/>
  <c r="G141"/>
  <c r="K139" s="1"/>
  <c r="G100"/>
  <c r="J99" s="1"/>
  <c r="AN5" s="1"/>
  <c r="G101"/>
  <c r="K99" s="1"/>
  <c r="G5"/>
  <c r="J4" s="1"/>
  <c r="U5" s="1"/>
  <c r="G6"/>
  <c r="K4" s="1"/>
  <c r="G80"/>
  <c r="J79" s="1"/>
  <c r="AJ5" s="1"/>
  <c r="G81"/>
  <c r="K79" s="1"/>
  <c r="G110"/>
  <c r="J109" s="1"/>
  <c r="AP5" s="1"/>
  <c r="G111"/>
  <c r="K109" s="1"/>
  <c r="G15"/>
  <c r="J14" s="1"/>
  <c r="W5" s="1"/>
  <c r="G16"/>
  <c r="K14" s="1"/>
  <c r="G45"/>
  <c r="J44" s="1"/>
  <c r="AC5" s="1"/>
  <c r="G46"/>
  <c r="K44" s="1"/>
  <c r="G35"/>
  <c r="J34" s="1"/>
  <c r="AA5" s="1"/>
  <c r="G36"/>
  <c r="K34" s="1"/>
  <c r="G131"/>
  <c r="K129" s="1"/>
  <c r="G145"/>
  <c r="J144" s="1"/>
  <c r="AW5" s="1"/>
  <c r="G10"/>
  <c r="J9" s="1"/>
  <c r="V5" s="1"/>
  <c r="G146" i="3"/>
  <c r="K144" s="1"/>
  <c r="G145"/>
  <c r="J144" s="1"/>
  <c r="AW5" s="1"/>
  <c r="G101"/>
  <c r="K99" s="1"/>
  <c r="G106"/>
  <c r="K104" s="1"/>
  <c r="G105"/>
  <c r="J104" s="1"/>
  <c r="AO5" s="1"/>
  <c r="G140"/>
  <c r="J139" s="1"/>
  <c r="AV5" s="1"/>
  <c r="G61"/>
  <c r="K59" s="1"/>
  <c r="G65"/>
  <c r="J64" s="1"/>
  <c r="AG5" s="1"/>
  <c r="G130"/>
  <c r="J129" s="1"/>
  <c r="AT5" s="1"/>
  <c r="G131"/>
  <c r="K129" s="1"/>
  <c r="G50"/>
  <c r="J49" s="1"/>
  <c r="AD5" s="1"/>
  <c r="L159"/>
  <c r="M159"/>
  <c r="L159" i="2"/>
  <c r="G116" i="3"/>
  <c r="K114" s="1"/>
  <c r="G115"/>
  <c r="J114" s="1"/>
  <c r="AQ5" s="1"/>
  <c r="G30"/>
  <c r="J29" s="1"/>
  <c r="Z5" s="1"/>
  <c r="G31"/>
  <c r="K29" s="1"/>
  <c r="G85"/>
  <c r="J84" s="1"/>
  <c r="AK5" s="1"/>
  <c r="G86"/>
  <c r="K84" s="1"/>
  <c r="G150"/>
  <c r="J149" s="1"/>
  <c r="AX5" s="1"/>
  <c r="G151"/>
  <c r="K149" s="1"/>
  <c r="G75"/>
  <c r="J74" s="1"/>
  <c r="AI5" s="1"/>
  <c r="G76"/>
  <c r="K74" s="1"/>
  <c r="G125"/>
  <c r="J124" s="1"/>
  <c r="AS5" s="1"/>
  <c r="G126"/>
  <c r="K124" s="1"/>
  <c r="G110"/>
  <c r="J109" s="1"/>
  <c r="AP5" s="1"/>
  <c r="G111"/>
  <c r="K109" s="1"/>
  <c r="G90"/>
  <c r="J89" s="1"/>
  <c r="AL5" s="1"/>
  <c r="G5"/>
  <c r="J4" s="1"/>
  <c r="U5" s="1"/>
  <c r="G51"/>
  <c r="K49" s="1"/>
  <c r="G95"/>
  <c r="J94" s="1"/>
  <c r="AM5" s="1"/>
  <c r="G55"/>
  <c r="J54" s="1"/>
  <c r="AE5" s="1"/>
  <c r="G121"/>
  <c r="K119" s="1"/>
  <c r="G120"/>
  <c r="J119" s="1"/>
  <c r="AR5" s="1"/>
  <c r="G156"/>
  <c r="K154" s="1"/>
  <c r="G155"/>
  <c r="J154" s="1"/>
  <c r="AY5" s="1"/>
  <c r="G56"/>
  <c r="K54" s="1"/>
  <c r="I159"/>
  <c r="G6"/>
  <c r="K4" s="1"/>
  <c r="G10"/>
  <c r="J9" s="1"/>
  <c r="V5" s="1"/>
  <c r="G45"/>
  <c r="J44" s="1"/>
  <c r="AC5" s="1"/>
  <c r="G46"/>
  <c r="K44" s="1"/>
  <c r="G36"/>
  <c r="K34" s="1"/>
  <c r="G35"/>
  <c r="J34" s="1"/>
  <c r="AA5" s="1"/>
  <c r="G70"/>
  <c r="J69" s="1"/>
  <c r="AH5" s="1"/>
  <c r="G71"/>
  <c r="K69" s="1"/>
  <c r="AZ4"/>
  <c r="G96"/>
  <c r="K94" s="1"/>
  <c r="G11"/>
  <c r="K9" s="1"/>
  <c r="G41"/>
  <c r="K39" s="1"/>
  <c r="G40"/>
  <c r="J39" s="1"/>
  <c r="AB5" s="1"/>
  <c r="G80"/>
  <c r="J79" s="1"/>
  <c r="AJ5" s="1"/>
  <c r="G81"/>
  <c r="K79" s="1"/>
  <c r="G91"/>
  <c r="K89" s="1"/>
  <c r="G15"/>
  <c r="J14" s="1"/>
  <c r="W5" s="1"/>
  <c r="G120" i="2"/>
  <c r="J119" s="1"/>
  <c r="AR5" s="1"/>
  <c r="G121"/>
  <c r="K119" s="1"/>
  <c r="G60"/>
  <c r="J59" s="1"/>
  <c r="AF5" s="1"/>
  <c r="G61"/>
  <c r="K59" s="1"/>
  <c r="G16"/>
  <c r="K14" s="1"/>
  <c r="G15"/>
  <c r="J14" s="1"/>
  <c r="W5" s="1"/>
  <c r="G86"/>
  <c r="K84" s="1"/>
  <c r="G85"/>
  <c r="J84" s="1"/>
  <c r="AK5" s="1"/>
  <c r="G140"/>
  <c r="J139" s="1"/>
  <c r="AV5" s="1"/>
  <c r="G141"/>
  <c r="K139" s="1"/>
  <c r="G95"/>
  <c r="J94" s="1"/>
  <c r="AM5" s="1"/>
  <c r="G96"/>
  <c r="K94" s="1"/>
  <c r="G115"/>
  <c r="J114" s="1"/>
  <c r="AQ5" s="1"/>
  <c r="G116"/>
  <c r="K114" s="1"/>
  <c r="G46"/>
  <c r="K44" s="1"/>
  <c r="G45"/>
  <c r="J44" s="1"/>
  <c r="AC5" s="1"/>
  <c r="G131"/>
  <c r="K129" s="1"/>
  <c r="G130"/>
  <c r="J129" s="1"/>
  <c r="AT5" s="1"/>
  <c r="G50"/>
  <c r="J49" s="1"/>
  <c r="AD5" s="1"/>
  <c r="G51"/>
  <c r="K49" s="1"/>
  <c r="G106"/>
  <c r="K104" s="1"/>
  <c r="G105"/>
  <c r="J104" s="1"/>
  <c r="AO5" s="1"/>
  <c r="G126"/>
  <c r="K124" s="1"/>
  <c r="G125"/>
  <c r="J124" s="1"/>
  <c r="AS5" s="1"/>
  <c r="I159"/>
  <c r="F3" i="13" s="1"/>
  <c r="G70" i="2"/>
  <c r="J69" s="1"/>
  <c r="AH5" s="1"/>
  <c r="G71"/>
  <c r="K69" s="1"/>
  <c r="G110"/>
  <c r="J109" s="1"/>
  <c r="AP5" s="1"/>
  <c r="G111"/>
  <c r="K109" s="1"/>
  <c r="G100"/>
  <c r="J99" s="1"/>
  <c r="AN5" s="1"/>
  <c r="G101"/>
  <c r="K99" s="1"/>
  <c r="G55"/>
  <c r="J54" s="1"/>
  <c r="AE5" s="1"/>
  <c r="G56"/>
  <c r="K54" s="1"/>
  <c r="G80"/>
  <c r="J79" s="1"/>
  <c r="AJ5" s="1"/>
  <c r="G81"/>
  <c r="K79" s="1"/>
  <c r="G35"/>
  <c r="J34" s="1"/>
  <c r="AA5" s="1"/>
  <c r="G36"/>
  <c r="K34" s="1"/>
  <c r="AZ4"/>
  <c r="M159"/>
  <c r="G20"/>
  <c r="J19" s="1"/>
  <c r="X5" s="1"/>
  <c r="G21"/>
  <c r="K19" s="1"/>
  <c r="G25"/>
  <c r="J24" s="1"/>
  <c r="Y5" s="1"/>
  <c r="G26"/>
  <c r="K24" s="1"/>
  <c r="G30"/>
  <c r="J29" s="1"/>
  <c r="Z5" s="1"/>
  <c r="G31"/>
  <c r="K29" s="1"/>
  <c r="G6"/>
  <c r="K4" s="1"/>
  <c r="G5"/>
  <c r="J4" s="1"/>
  <c r="U5" s="1"/>
  <c r="G66"/>
  <c r="K64" s="1"/>
  <c r="G65"/>
  <c r="J64" s="1"/>
  <c r="AG5" s="1"/>
  <c r="G40"/>
  <c r="J39" s="1"/>
  <c r="AB5" s="1"/>
  <c r="G41"/>
  <c r="K39" s="1"/>
  <c r="G135"/>
  <c r="J134" s="1"/>
  <c r="AU5" s="1"/>
  <c r="G136"/>
  <c r="K134" s="1"/>
  <c r="G90"/>
  <c r="J89" s="1"/>
  <c r="AL5" s="1"/>
  <c r="G91"/>
  <c r="K89" s="1"/>
  <c r="G11"/>
  <c r="K9" s="1"/>
  <c r="G10"/>
  <c r="J9" s="1"/>
  <c r="V5" s="1"/>
  <c r="G75"/>
  <c r="J74" s="1"/>
  <c r="AI5" s="1"/>
  <c r="G76"/>
  <c r="K74" s="1"/>
  <c r="AZ5" i="3" l="1"/>
  <c r="J159"/>
  <c r="AZ5" i="12"/>
  <c r="J159" i="11"/>
  <c r="B24" i="1"/>
  <c r="B19" i="4"/>
  <c r="B19" i="3"/>
  <c r="B19" i="2"/>
  <c r="B37" i="1"/>
  <c r="B32" i="3"/>
  <c r="B32" i="2"/>
  <c r="B32" i="4"/>
  <c r="C27" i="1"/>
  <c r="C22" i="4"/>
  <c r="C22" i="3"/>
  <c r="C22" i="2"/>
  <c r="C30" i="1"/>
  <c r="C25" i="4"/>
  <c r="C25" i="3"/>
  <c r="C25" i="2"/>
  <c r="K6" i="13"/>
  <c r="L2" i="8"/>
  <c r="C28" i="1"/>
  <c r="C23" i="3"/>
  <c r="C23" i="2"/>
  <c r="C23" i="4"/>
  <c r="C36" i="1"/>
  <c r="C31" i="3"/>
  <c r="C31" i="2"/>
  <c r="C31" i="4"/>
  <c r="C24" i="1"/>
  <c r="C19" i="3"/>
  <c r="C19" i="2"/>
  <c r="C19" i="4"/>
  <c r="K3" i="13"/>
  <c r="I2" i="8"/>
  <c r="T4" s="1"/>
  <c r="B35" i="1"/>
  <c r="B30" i="4"/>
  <c r="B30" i="3"/>
  <c r="B30" i="2"/>
  <c r="B31" i="1"/>
  <c r="B26" i="4"/>
  <c r="B26" i="3"/>
  <c r="B26" i="2"/>
  <c r="B28" i="1"/>
  <c r="B23" i="3"/>
  <c r="B23" i="2"/>
  <c r="B23" i="4"/>
  <c r="K7" i="13"/>
  <c r="M2" i="8"/>
  <c r="M2" i="11"/>
  <c r="N7" i="13"/>
  <c r="L2" i="11"/>
  <c r="N6" i="13"/>
  <c r="I2" i="11"/>
  <c r="T4" s="1"/>
  <c r="N3" i="13"/>
  <c r="I2" i="12"/>
  <c r="T4" s="1"/>
  <c r="O3" i="13"/>
  <c r="M2" i="12"/>
  <c r="O7" i="13"/>
  <c r="L2" i="12"/>
  <c r="O6" i="13"/>
  <c r="M2" i="10"/>
  <c r="M7" i="13"/>
  <c r="L2" i="10"/>
  <c r="M6" i="13"/>
  <c r="I2" i="10"/>
  <c r="T4" s="1"/>
  <c r="M3" i="13"/>
  <c r="L7"/>
  <c r="L6"/>
  <c r="L2" i="9"/>
  <c r="L3" i="13"/>
  <c r="I2" i="9"/>
  <c r="T4" s="1"/>
  <c r="L2" i="7"/>
  <c r="J3" i="13"/>
  <c r="I2" i="7"/>
  <c r="T4" s="1"/>
  <c r="J7" i="13"/>
  <c r="M2" i="7"/>
  <c r="H3" i="13"/>
  <c r="I2" i="5"/>
  <c r="T4" s="1"/>
  <c r="H6" i="13"/>
  <c r="L2" i="5"/>
  <c r="H7" i="13"/>
  <c r="M2" i="5"/>
  <c r="L2" i="6"/>
  <c r="I2"/>
  <c r="M2"/>
  <c r="K159" i="5"/>
  <c r="I2" i="4"/>
  <c r="T4" s="1"/>
  <c r="G3" i="13"/>
  <c r="G6"/>
  <c r="L2" i="4"/>
  <c r="G7" i="13"/>
  <c r="M2" i="4"/>
  <c r="M2" i="3"/>
  <c r="F7" i="13"/>
  <c r="L2" i="3"/>
  <c r="F6" i="13"/>
  <c r="K159" i="12"/>
  <c r="J159"/>
  <c r="P4" i="13" s="1"/>
  <c r="K159" i="11"/>
  <c r="J159" i="10"/>
  <c r="AZ5"/>
  <c r="K159"/>
  <c r="J159" i="9"/>
  <c r="AZ5"/>
  <c r="K159"/>
  <c r="K159" i="8"/>
  <c r="J159"/>
  <c r="AZ5"/>
  <c r="J159" i="7"/>
  <c r="K159"/>
  <c r="K159" i="6"/>
  <c r="J159" i="5"/>
  <c r="I4" i="13" s="1"/>
  <c r="I2" i="3"/>
  <c r="T4" s="1"/>
  <c r="AZ5" i="4"/>
  <c r="J159"/>
  <c r="K159"/>
  <c r="K159" i="3"/>
  <c r="K159" i="2"/>
  <c r="T1" i="6" l="1"/>
  <c r="T4"/>
  <c r="AZ5" i="11"/>
  <c r="J159" i="2"/>
  <c r="F4" i="13" s="1"/>
  <c r="T1" i="3"/>
  <c r="T1" i="10"/>
  <c r="T1" i="9"/>
  <c r="T1" i="5"/>
  <c r="T1" i="4"/>
  <c r="AZ5" i="5"/>
  <c r="J159" i="6"/>
  <c r="J2" i="7" s="1"/>
  <c r="T5" s="1"/>
  <c r="T1"/>
  <c r="AZ5" i="6"/>
  <c r="T1" i="8"/>
  <c r="T1" i="11"/>
  <c r="T1" i="12"/>
  <c r="AZ5" i="2"/>
  <c r="N8" i="13"/>
  <c r="K8"/>
  <c r="H8"/>
  <c r="C32" i="1"/>
  <c r="C27" i="3"/>
  <c r="C27" i="2"/>
  <c r="C27" i="4"/>
  <c r="C33" i="1"/>
  <c r="C28" i="3"/>
  <c r="C28" i="2"/>
  <c r="C28" i="4"/>
  <c r="C41" i="1"/>
  <c r="C36" i="3"/>
  <c r="C36" i="2"/>
  <c r="C36" i="4"/>
  <c r="B29" i="1"/>
  <c r="B24" i="3"/>
  <c r="B24" i="2"/>
  <c r="B24" i="4"/>
  <c r="B40" i="1"/>
  <c r="B35" i="3"/>
  <c r="B35" i="2"/>
  <c r="B35" i="4"/>
  <c r="K4" i="13"/>
  <c r="J2" i="8"/>
  <c r="T5" s="1"/>
  <c r="B33" i="1"/>
  <c r="B28" i="3"/>
  <c r="B28" i="2"/>
  <c r="B28" i="4"/>
  <c r="B36" i="1"/>
  <c r="B31" i="4"/>
  <c r="B31" i="3"/>
  <c r="B31" i="2"/>
  <c r="C35" i="1"/>
  <c r="C30" i="4"/>
  <c r="C30" i="3"/>
  <c r="C30" i="2"/>
  <c r="B42" i="1"/>
  <c r="B37" i="4"/>
  <c r="B37" i="3"/>
  <c r="B37" i="2"/>
  <c r="C29" i="1"/>
  <c r="C24" i="3"/>
  <c r="C24" i="2"/>
  <c r="C24" i="4"/>
  <c r="K2" i="8"/>
  <c r="K2" i="11"/>
  <c r="J2"/>
  <c r="T5" s="1"/>
  <c r="N4" i="13"/>
  <c r="K2" i="12"/>
  <c r="J2"/>
  <c r="T5" s="1"/>
  <c r="O4" i="13"/>
  <c r="K2" i="10"/>
  <c r="J2"/>
  <c r="T5" s="1"/>
  <c r="M4" i="13"/>
  <c r="K2" i="9"/>
  <c r="L4" i="13"/>
  <c r="J2" i="9"/>
  <c r="T5" s="1"/>
  <c r="AZ5" i="7"/>
  <c r="K2"/>
  <c r="H4" i="13"/>
  <c r="J2" i="5"/>
  <c r="T5" s="1"/>
  <c r="K2"/>
  <c r="K2" i="6"/>
  <c r="J2"/>
  <c r="T5" s="1"/>
  <c r="J2" i="4"/>
  <c r="T5" s="1"/>
  <c r="G4" i="13"/>
  <c r="K2" i="4"/>
  <c r="K2" i="3"/>
  <c r="S3" i="1"/>
  <c r="F157"/>
  <c r="F158" s="1"/>
  <c r="E157"/>
  <c r="E158" s="1"/>
  <c r="D157"/>
  <c r="G154"/>
  <c r="F152"/>
  <c r="F153" s="1"/>
  <c r="E152"/>
  <c r="E153" s="1"/>
  <c r="D152"/>
  <c r="G149"/>
  <c r="I149" s="1"/>
  <c r="F147"/>
  <c r="F148" s="1"/>
  <c r="E147"/>
  <c r="E148" s="1"/>
  <c r="D147"/>
  <c r="G144"/>
  <c r="F142"/>
  <c r="F143" s="1"/>
  <c r="E142"/>
  <c r="E143" s="1"/>
  <c r="D142"/>
  <c r="G139"/>
  <c r="F137"/>
  <c r="G137" s="1"/>
  <c r="L134" s="1"/>
  <c r="E137"/>
  <c r="E138" s="1"/>
  <c r="D137"/>
  <c r="D138" s="1"/>
  <c r="G134"/>
  <c r="I134" s="1"/>
  <c r="F132"/>
  <c r="F133" s="1"/>
  <c r="E132"/>
  <c r="E133" s="1"/>
  <c r="D132"/>
  <c r="G129"/>
  <c r="F127"/>
  <c r="F128" s="1"/>
  <c r="E127"/>
  <c r="E128" s="1"/>
  <c r="D127"/>
  <c r="D128" s="1"/>
  <c r="G124"/>
  <c r="F122"/>
  <c r="F123" s="1"/>
  <c r="E122"/>
  <c r="E123" s="1"/>
  <c r="D122"/>
  <c r="G119"/>
  <c r="I119" s="1"/>
  <c r="F117"/>
  <c r="F118" s="1"/>
  <c r="E117"/>
  <c r="D117"/>
  <c r="D118" s="1"/>
  <c r="G114"/>
  <c r="F112"/>
  <c r="F113" s="1"/>
  <c r="E112"/>
  <c r="E113" s="1"/>
  <c r="D112"/>
  <c r="G109"/>
  <c r="F107"/>
  <c r="F108" s="1"/>
  <c r="E107"/>
  <c r="E108" s="1"/>
  <c r="D107"/>
  <c r="D108" s="1"/>
  <c r="G104"/>
  <c r="I104" s="1"/>
  <c r="F102"/>
  <c r="F103" s="1"/>
  <c r="E102"/>
  <c r="E103" s="1"/>
  <c r="D102"/>
  <c r="D103" s="1"/>
  <c r="G99"/>
  <c r="F97"/>
  <c r="F98" s="1"/>
  <c r="E97"/>
  <c r="E98" s="1"/>
  <c r="D97"/>
  <c r="G94"/>
  <c r="F92"/>
  <c r="F93" s="1"/>
  <c r="E92"/>
  <c r="E93" s="1"/>
  <c r="D92"/>
  <c r="G89"/>
  <c r="I89" s="1"/>
  <c r="F87"/>
  <c r="F88" s="1"/>
  <c r="E87"/>
  <c r="E88" s="1"/>
  <c r="D87"/>
  <c r="G84"/>
  <c r="F82"/>
  <c r="F83" s="1"/>
  <c r="E82"/>
  <c r="E83" s="1"/>
  <c r="D82"/>
  <c r="G79"/>
  <c r="F77"/>
  <c r="F78" s="1"/>
  <c r="E77"/>
  <c r="E78" s="1"/>
  <c r="D77"/>
  <c r="G74"/>
  <c r="I74" s="1"/>
  <c r="E73"/>
  <c r="F72"/>
  <c r="F73" s="1"/>
  <c r="E72"/>
  <c r="D72"/>
  <c r="G69"/>
  <c r="F67"/>
  <c r="F68" s="1"/>
  <c r="E67"/>
  <c r="E68" s="1"/>
  <c r="D67"/>
  <c r="D68" s="1"/>
  <c r="G64"/>
  <c r="F62"/>
  <c r="E62"/>
  <c r="E63" s="1"/>
  <c r="D62"/>
  <c r="D63" s="1"/>
  <c r="G59"/>
  <c r="I59" s="1"/>
  <c r="F57"/>
  <c r="F58" s="1"/>
  <c r="E57"/>
  <c r="E58" s="1"/>
  <c r="D57"/>
  <c r="D58" s="1"/>
  <c r="G54"/>
  <c r="H54" s="1"/>
  <c r="N159"/>
  <c r="H69" l="1"/>
  <c r="G62"/>
  <c r="L59" s="1"/>
  <c r="J2" i="3"/>
  <c r="T5" s="1"/>
  <c r="J4" i="13"/>
  <c r="H134" i="1"/>
  <c r="H149"/>
  <c r="F138"/>
  <c r="H154"/>
  <c r="H129"/>
  <c r="H144"/>
  <c r="H119"/>
  <c r="H109"/>
  <c r="H114"/>
  <c r="H79"/>
  <c r="H94"/>
  <c r="B47"/>
  <c r="B42" i="4"/>
  <c r="B42" i="3"/>
  <c r="B42" i="2"/>
  <c r="B34" i="1"/>
  <c r="B29" i="4"/>
  <c r="B29" i="3"/>
  <c r="B29" i="2"/>
  <c r="C34" i="1"/>
  <c r="C29" i="4"/>
  <c r="C29" i="2"/>
  <c r="C29" i="3"/>
  <c r="C46" i="1"/>
  <c r="C41" i="3"/>
  <c r="C41" i="2"/>
  <c r="C41" i="4"/>
  <c r="C37" i="1"/>
  <c r="C32" i="3"/>
  <c r="C32" i="2"/>
  <c r="C32" i="4"/>
  <c r="G67" i="1"/>
  <c r="B45"/>
  <c r="B40" i="3"/>
  <c r="B40" i="2"/>
  <c r="B40" i="4"/>
  <c r="G82" i="1"/>
  <c r="B41"/>
  <c r="B36" i="3"/>
  <c r="B36" i="2"/>
  <c r="B36" i="4"/>
  <c r="C38" i="1"/>
  <c r="C33" i="4"/>
  <c r="C33" i="3"/>
  <c r="C33" i="2"/>
  <c r="C40" i="1"/>
  <c r="C35" i="3"/>
  <c r="C35" i="2"/>
  <c r="C35" i="4"/>
  <c r="B38" i="1"/>
  <c r="B33" i="4"/>
  <c r="B33" i="3"/>
  <c r="B33" i="2"/>
  <c r="H124" i="1"/>
  <c r="G128"/>
  <c r="H89"/>
  <c r="H84"/>
  <c r="G157"/>
  <c r="G152"/>
  <c r="L149" s="1"/>
  <c r="G147"/>
  <c r="G142"/>
  <c r="H139"/>
  <c r="G132"/>
  <c r="G122"/>
  <c r="L119" s="1"/>
  <c r="G117"/>
  <c r="G118"/>
  <c r="E118"/>
  <c r="G112"/>
  <c r="D113"/>
  <c r="G113" s="1"/>
  <c r="G107"/>
  <c r="L104" s="1"/>
  <c r="G102"/>
  <c r="G97"/>
  <c r="G92"/>
  <c r="L89" s="1"/>
  <c r="G87"/>
  <c r="G77"/>
  <c r="L74" s="1"/>
  <c r="G72"/>
  <c r="H64"/>
  <c r="G68"/>
  <c r="F63"/>
  <c r="G63" s="1"/>
  <c r="M59" s="1"/>
  <c r="H59"/>
  <c r="G57"/>
  <c r="G138"/>
  <c r="M134" s="1"/>
  <c r="H74"/>
  <c r="D158"/>
  <c r="G158" s="1"/>
  <c r="D153"/>
  <c r="G153" s="1"/>
  <c r="M149" s="1"/>
  <c r="D148"/>
  <c r="G148" s="1"/>
  <c r="D143"/>
  <c r="G143" s="1"/>
  <c r="D133"/>
  <c r="G133" s="1"/>
  <c r="G127"/>
  <c r="D123"/>
  <c r="G123" s="1"/>
  <c r="M119" s="1"/>
  <c r="G108"/>
  <c r="M104" s="1"/>
  <c r="H104"/>
  <c r="G103"/>
  <c r="H99"/>
  <c r="D98"/>
  <c r="G98" s="1"/>
  <c r="D93"/>
  <c r="G93" s="1"/>
  <c r="M89" s="1"/>
  <c r="D88"/>
  <c r="G88" s="1"/>
  <c r="D83"/>
  <c r="G83" s="1"/>
  <c r="D78"/>
  <c r="G78" s="1"/>
  <c r="M74" s="1"/>
  <c r="D73"/>
  <c r="G73" s="1"/>
  <c r="G58"/>
  <c r="G4"/>
  <c r="I4" s="1"/>
  <c r="U4" s="1"/>
  <c r="F52"/>
  <c r="F53" s="1"/>
  <c r="E52"/>
  <c r="E53" s="1"/>
  <c r="D52"/>
  <c r="D53" s="1"/>
  <c r="G49"/>
  <c r="I49" s="1"/>
  <c r="AD4" s="1"/>
  <c r="F47"/>
  <c r="F48" s="1"/>
  <c r="E47"/>
  <c r="E48" s="1"/>
  <c r="D47"/>
  <c r="D48" s="1"/>
  <c r="G44"/>
  <c r="I44" s="1"/>
  <c r="F42"/>
  <c r="F43" s="1"/>
  <c r="E42"/>
  <c r="E43" s="1"/>
  <c r="D42"/>
  <c r="D43" s="1"/>
  <c r="G39"/>
  <c r="F37"/>
  <c r="F38" s="1"/>
  <c r="E37"/>
  <c r="E38" s="1"/>
  <c r="D37"/>
  <c r="G34"/>
  <c r="I34" s="1"/>
  <c r="AA4" s="1"/>
  <c r="F32"/>
  <c r="F33" s="1"/>
  <c r="E32"/>
  <c r="E33" s="1"/>
  <c r="D32"/>
  <c r="D33" s="1"/>
  <c r="G29"/>
  <c r="I29" s="1"/>
  <c r="F27"/>
  <c r="F28" s="1"/>
  <c r="E27"/>
  <c r="D27"/>
  <c r="D28" s="1"/>
  <c r="G24"/>
  <c r="F22"/>
  <c r="F23" s="1"/>
  <c r="E22"/>
  <c r="E23" s="1"/>
  <c r="D22"/>
  <c r="D23" s="1"/>
  <c r="G19"/>
  <c r="I19" s="1"/>
  <c r="X4" s="1"/>
  <c r="F17"/>
  <c r="F18" s="1"/>
  <c r="E17"/>
  <c r="E18" s="1"/>
  <c r="D17"/>
  <c r="D18" s="1"/>
  <c r="G14"/>
  <c r="I14" s="1"/>
  <c r="F12"/>
  <c r="F13" s="1"/>
  <c r="E12"/>
  <c r="E13" s="1"/>
  <c r="D12"/>
  <c r="D13" s="1"/>
  <c r="G9"/>
  <c r="I9" s="1"/>
  <c r="V4" s="1"/>
  <c r="N1"/>
  <c r="F7"/>
  <c r="F8" s="1"/>
  <c r="E7"/>
  <c r="E8" s="1"/>
  <c r="D7"/>
  <c r="D8" s="1"/>
  <c r="Q5"/>
  <c r="H9" l="1"/>
  <c r="H4"/>
  <c r="C45"/>
  <c r="C40" i="3"/>
  <c r="C40" i="2"/>
  <c r="C40" i="4"/>
  <c r="B39" i="1"/>
  <c r="B34" i="4"/>
  <c r="B34" i="3"/>
  <c r="B34" i="2"/>
  <c r="D5" i="1"/>
  <c r="D6" s="1"/>
  <c r="D140"/>
  <c r="D130"/>
  <c r="E125"/>
  <c r="E126" s="1"/>
  <c r="F120"/>
  <c r="F121" s="1"/>
  <c r="F110"/>
  <c r="F111" s="1"/>
  <c r="E105"/>
  <c r="E106" s="1"/>
  <c r="D100"/>
  <c r="D90"/>
  <c r="D85"/>
  <c r="E80"/>
  <c r="E81" s="1"/>
  <c r="F75"/>
  <c r="F76" s="1"/>
  <c r="D65"/>
  <c r="D66" s="1"/>
  <c r="D55"/>
  <c r="F55"/>
  <c r="F56" s="1"/>
  <c r="D70"/>
  <c r="F150"/>
  <c r="F151" s="1"/>
  <c r="D120"/>
  <c r="F70"/>
  <c r="F71" s="1"/>
  <c r="E140"/>
  <c r="E141" s="1"/>
  <c r="E130"/>
  <c r="E131" s="1"/>
  <c r="F125"/>
  <c r="F126" s="1"/>
  <c r="F105"/>
  <c r="F106" s="1"/>
  <c r="E100"/>
  <c r="E101" s="1"/>
  <c r="D95"/>
  <c r="E90"/>
  <c r="E91" s="1"/>
  <c r="E85"/>
  <c r="E86" s="1"/>
  <c r="F80"/>
  <c r="F81" s="1"/>
  <c r="E65"/>
  <c r="E66" s="1"/>
  <c r="F60"/>
  <c r="F61" s="1"/>
  <c r="E55"/>
  <c r="E56" s="1"/>
  <c r="E145"/>
  <c r="E146" s="1"/>
  <c r="E135"/>
  <c r="E136" s="1"/>
  <c r="F95"/>
  <c r="F96" s="1"/>
  <c r="D155"/>
  <c r="D115"/>
  <c r="E70"/>
  <c r="E71" s="1"/>
  <c r="E115"/>
  <c r="E116" s="1"/>
  <c r="D145"/>
  <c r="F140"/>
  <c r="F141" s="1"/>
  <c r="D135"/>
  <c r="F130"/>
  <c r="F131" s="1"/>
  <c r="F100"/>
  <c r="F101" s="1"/>
  <c r="E95"/>
  <c r="E96" s="1"/>
  <c r="F90"/>
  <c r="F91" s="1"/>
  <c r="F85"/>
  <c r="F86" s="1"/>
  <c r="F65"/>
  <c r="D150"/>
  <c r="F145"/>
  <c r="F146" s="1"/>
  <c r="E155"/>
  <c r="E156" s="1"/>
  <c r="D110"/>
  <c r="D125"/>
  <c r="E120"/>
  <c r="E121" s="1"/>
  <c r="F115"/>
  <c r="F116" s="1"/>
  <c r="E110"/>
  <c r="E111" s="1"/>
  <c r="D105"/>
  <c r="D80"/>
  <c r="E75"/>
  <c r="E76" s="1"/>
  <c r="D60"/>
  <c r="E60"/>
  <c r="E61" s="1"/>
  <c r="E150"/>
  <c r="E151" s="1"/>
  <c r="F135"/>
  <c r="F136" s="1"/>
  <c r="F155"/>
  <c r="F156" s="1"/>
  <c r="D75"/>
  <c r="B43"/>
  <c r="B38" i="4"/>
  <c r="B38" i="2"/>
  <c r="B38" i="3"/>
  <c r="C43" i="1"/>
  <c r="C38" i="4"/>
  <c r="C38" i="3"/>
  <c r="C38" i="2"/>
  <c r="C42" i="1"/>
  <c r="C37" i="4"/>
  <c r="C37" i="3"/>
  <c r="C37" i="2"/>
  <c r="C39" i="1"/>
  <c r="C34" i="4"/>
  <c r="C34" i="3"/>
  <c r="C34" i="2"/>
  <c r="B52" i="1"/>
  <c r="B47" i="4"/>
  <c r="B47" i="3"/>
  <c r="B47" i="2"/>
  <c r="B46" i="1"/>
  <c r="B41" i="4"/>
  <c r="B41" i="3"/>
  <c r="B41" i="2"/>
  <c r="C51" i="1"/>
  <c r="C46" i="4"/>
  <c r="C46" i="3"/>
  <c r="C46" i="2"/>
  <c r="B50" i="1"/>
  <c r="B45" i="4"/>
  <c r="B45" i="3"/>
  <c r="B45" i="2"/>
  <c r="H49" i="1"/>
  <c r="H44"/>
  <c r="H39"/>
  <c r="H34"/>
  <c r="H29"/>
  <c r="H24"/>
  <c r="G27"/>
  <c r="H19"/>
  <c r="H14"/>
  <c r="G52"/>
  <c r="L49" s="1"/>
  <c r="G32"/>
  <c r="L29" s="1"/>
  <c r="G22"/>
  <c r="L19" s="1"/>
  <c r="G47"/>
  <c r="L44" s="1"/>
  <c r="G37"/>
  <c r="L34" s="1"/>
  <c r="G42"/>
  <c r="G43"/>
  <c r="F50"/>
  <c r="F51" s="1"/>
  <c r="F30"/>
  <c r="F31" s="1"/>
  <c r="E35"/>
  <c r="E36" s="1"/>
  <c r="F45"/>
  <c r="F46" s="1"/>
  <c r="D50"/>
  <c r="D51" s="1"/>
  <c r="G12"/>
  <c r="L9" s="1"/>
  <c r="G23"/>
  <c r="M19" s="1"/>
  <c r="E30"/>
  <c r="E31" s="1"/>
  <c r="D35"/>
  <c r="D36" s="1"/>
  <c r="E45"/>
  <c r="E46" s="1"/>
  <c r="G18"/>
  <c r="M14" s="1"/>
  <c r="F25"/>
  <c r="F26" s="1"/>
  <c r="D30"/>
  <c r="E10"/>
  <c r="E11" s="1"/>
  <c r="E25"/>
  <c r="E26" s="1"/>
  <c r="G48"/>
  <c r="M44" s="1"/>
  <c r="D10"/>
  <c r="D11" s="1"/>
  <c r="F15"/>
  <c r="F16" s="1"/>
  <c r="F20"/>
  <c r="F21" s="1"/>
  <c r="E28"/>
  <c r="G28" s="1"/>
  <c r="E15"/>
  <c r="E16" s="1"/>
  <c r="E20"/>
  <c r="E21" s="1"/>
  <c r="G33"/>
  <c r="M29" s="1"/>
  <c r="G53"/>
  <c r="M49" s="1"/>
  <c r="E50"/>
  <c r="G17"/>
  <c r="L14" s="1"/>
  <c r="D25"/>
  <c r="D38"/>
  <c r="G38" s="1"/>
  <c r="M34" s="1"/>
  <c r="F40"/>
  <c r="F41" s="1"/>
  <c r="D45"/>
  <c r="E40"/>
  <c r="E41" s="1"/>
  <c r="F10"/>
  <c r="F11" s="1"/>
  <c r="D15"/>
  <c r="D20"/>
  <c r="F35"/>
  <c r="F36" s="1"/>
  <c r="D40"/>
  <c r="G13"/>
  <c r="M9" s="1"/>
  <c r="G8"/>
  <c r="M4" s="1"/>
  <c r="G7"/>
  <c r="L4" s="1"/>
  <c r="F5"/>
  <c r="F6" s="1"/>
  <c r="E5"/>
  <c r="G120" l="1"/>
  <c r="J119" s="1"/>
  <c r="D121"/>
  <c r="G121" s="1"/>
  <c r="K119" s="1"/>
  <c r="D131"/>
  <c r="G131" s="1"/>
  <c r="G130"/>
  <c r="D126"/>
  <c r="G126" s="1"/>
  <c r="G125"/>
  <c r="C48"/>
  <c r="C43" i="3"/>
  <c r="C43" i="2"/>
  <c r="C43" i="4"/>
  <c r="C56" i="1"/>
  <c r="C51" i="3"/>
  <c r="C51" i="2"/>
  <c r="C51" i="4"/>
  <c r="B57" i="1"/>
  <c r="B52" i="3"/>
  <c r="B52" i="2"/>
  <c r="B52" i="4"/>
  <c r="C47" i="1"/>
  <c r="C42" i="4"/>
  <c r="C42" i="3"/>
  <c r="C42" i="2"/>
  <c r="B48" i="1"/>
  <c r="B43" i="3"/>
  <c r="B43" i="2"/>
  <c r="B43" i="4"/>
  <c r="D81" i="1"/>
  <c r="G81" s="1"/>
  <c r="G80"/>
  <c r="D136"/>
  <c r="G136" s="1"/>
  <c r="K134" s="1"/>
  <c r="G135"/>
  <c r="J134" s="1"/>
  <c r="G95"/>
  <c r="D96"/>
  <c r="G96" s="1"/>
  <c r="D91"/>
  <c r="G91" s="1"/>
  <c r="K89" s="1"/>
  <c r="G90"/>
  <c r="J89" s="1"/>
  <c r="C50"/>
  <c r="C45" i="4"/>
  <c r="C45" i="2"/>
  <c r="C45" i="3"/>
  <c r="D61" i="1"/>
  <c r="G61" s="1"/>
  <c r="K59" s="1"/>
  <c r="G60"/>
  <c r="J59" s="1"/>
  <c r="D156"/>
  <c r="G156" s="1"/>
  <c r="G155"/>
  <c r="C44"/>
  <c r="C39" i="3"/>
  <c r="C39" i="2"/>
  <c r="C39" i="4"/>
  <c r="D56" i="1"/>
  <c r="G56" s="1"/>
  <c r="G55"/>
  <c r="D141"/>
  <c r="G141" s="1"/>
  <c r="G140"/>
  <c r="D111"/>
  <c r="G111" s="1"/>
  <c r="G110"/>
  <c r="D116"/>
  <c r="G116" s="1"/>
  <c r="G115"/>
  <c r="B55"/>
  <c r="B50" i="4"/>
  <c r="B50" i="2"/>
  <c r="B50" i="3"/>
  <c r="G65" i="1"/>
  <c r="F66"/>
  <c r="G66" s="1"/>
  <c r="G145"/>
  <c r="D146"/>
  <c r="G146" s="1"/>
  <c r="D86"/>
  <c r="G86" s="1"/>
  <c r="G85"/>
  <c r="B51"/>
  <c r="B46" i="4"/>
  <c r="B46" i="3"/>
  <c r="B46" i="2"/>
  <c r="B44" i="1"/>
  <c r="B39" i="3"/>
  <c r="B39" i="4"/>
  <c r="B39" i="2"/>
  <c r="G75" i="1"/>
  <c r="J74" s="1"/>
  <c r="D76"/>
  <c r="G76" s="1"/>
  <c r="K74" s="1"/>
  <c r="D106"/>
  <c r="G106" s="1"/>
  <c r="K104" s="1"/>
  <c r="G105"/>
  <c r="J104" s="1"/>
  <c r="D151"/>
  <c r="G151" s="1"/>
  <c r="K149" s="1"/>
  <c r="G150"/>
  <c r="J149" s="1"/>
  <c r="D71"/>
  <c r="G71" s="1"/>
  <c r="G70"/>
  <c r="D101"/>
  <c r="G101" s="1"/>
  <c r="G100"/>
  <c r="G11"/>
  <c r="K9" s="1"/>
  <c r="L159"/>
  <c r="M159"/>
  <c r="AZ4"/>
  <c r="I159"/>
  <c r="G10"/>
  <c r="J9" s="1"/>
  <c r="V5" s="1"/>
  <c r="G36"/>
  <c r="K34" s="1"/>
  <c r="D31"/>
  <c r="G31" s="1"/>
  <c r="K29" s="1"/>
  <c r="G30"/>
  <c r="J29" s="1"/>
  <c r="D16"/>
  <c r="G16" s="1"/>
  <c r="K14" s="1"/>
  <c r="G15"/>
  <c r="J14" s="1"/>
  <c r="G20"/>
  <c r="J19" s="1"/>
  <c r="X5" s="1"/>
  <c r="D21"/>
  <c r="G21" s="1"/>
  <c r="K19" s="1"/>
  <c r="G40"/>
  <c r="D41"/>
  <c r="G41" s="1"/>
  <c r="G45"/>
  <c r="J44" s="1"/>
  <c r="D46"/>
  <c r="G46" s="1"/>
  <c r="K44" s="1"/>
  <c r="E51"/>
  <c r="G51" s="1"/>
  <c r="K49" s="1"/>
  <c r="G50"/>
  <c r="J49" s="1"/>
  <c r="AD5" s="1"/>
  <c r="G25"/>
  <c r="D26"/>
  <c r="G26" s="1"/>
  <c r="G35"/>
  <c r="J34" s="1"/>
  <c r="AA5" s="1"/>
  <c r="E6"/>
  <c r="G6" s="1"/>
  <c r="K4" s="1"/>
  <c r="G5"/>
  <c r="J4" s="1"/>
  <c r="U5" s="1"/>
  <c r="B56" l="1"/>
  <c r="B51" i="4"/>
  <c r="B51" i="2"/>
  <c r="B51" i="3"/>
  <c r="C52" i="1"/>
  <c r="C47" i="3"/>
  <c r="C47" i="2"/>
  <c r="C47" i="4"/>
  <c r="B49" i="1"/>
  <c r="B44" i="3"/>
  <c r="B44" i="2"/>
  <c r="B44" i="4"/>
  <c r="C49" i="1"/>
  <c r="C44" i="3"/>
  <c r="C44" i="2"/>
  <c r="C44" i="4"/>
  <c r="B53" i="1"/>
  <c r="B48" i="3"/>
  <c r="B48" i="2"/>
  <c r="B48" i="4"/>
  <c r="B62" i="1"/>
  <c r="B57" i="4"/>
  <c r="B57" i="3"/>
  <c r="B57" i="2"/>
  <c r="C53" i="1"/>
  <c r="C48" i="3"/>
  <c r="C48" i="2"/>
  <c r="C48" i="4"/>
  <c r="C55" i="1"/>
  <c r="C50" i="4"/>
  <c r="C50" i="2"/>
  <c r="C50" i="3"/>
  <c r="C61" i="1"/>
  <c r="C56" i="3"/>
  <c r="C56" i="2"/>
  <c r="C56" i="4"/>
  <c r="B60" i="1"/>
  <c r="B55" i="3"/>
  <c r="B55" i="2"/>
  <c r="B55" i="4"/>
  <c r="L2" i="2"/>
  <c r="E6" i="13"/>
  <c r="Q6" s="1"/>
  <c r="M2" i="2"/>
  <c r="E7" i="13"/>
  <c r="Q7" s="1"/>
  <c r="I2" i="2"/>
  <c r="T4" s="1"/>
  <c r="E3" i="13"/>
  <c r="K159" i="1"/>
  <c r="T1" i="2" l="1"/>
  <c r="Q3" i="13"/>
  <c r="E8"/>
  <c r="Q8" s="1"/>
  <c r="B65" i="1"/>
  <c r="B60" i="3"/>
  <c r="B60" i="2"/>
  <c r="B60" i="4"/>
  <c r="B67" i="1"/>
  <c r="B62" i="4"/>
  <c r="B62" i="2"/>
  <c r="B62" i="3"/>
  <c r="C54" i="1"/>
  <c r="C49" i="4"/>
  <c r="C49" i="3"/>
  <c r="C49" i="2"/>
  <c r="C66" i="1"/>
  <c r="C61" i="4"/>
  <c r="C61" i="3"/>
  <c r="C61" i="2"/>
  <c r="C58" i="1"/>
  <c r="C53" i="3"/>
  <c r="C53" i="2"/>
  <c r="C53" i="4"/>
  <c r="B58" i="1"/>
  <c r="B53" i="4"/>
  <c r="B53" i="3"/>
  <c r="B53" i="2"/>
  <c r="B54" i="1"/>
  <c r="B49" i="4"/>
  <c r="B49" i="3"/>
  <c r="B49" i="2"/>
  <c r="B61" i="1"/>
  <c r="B56" i="3"/>
  <c r="B56" i="2"/>
  <c r="B56" i="4"/>
  <c r="C60" i="1"/>
  <c r="C55" i="3"/>
  <c r="C55" i="2"/>
  <c r="C55" i="4"/>
  <c r="C57" i="1"/>
  <c r="C52" i="3"/>
  <c r="C52" i="2"/>
  <c r="C52" i="4"/>
  <c r="K2" i="2"/>
  <c r="AZ5" i="1"/>
  <c r="J159"/>
  <c r="C65" l="1"/>
  <c r="C60" i="3"/>
  <c r="C60" i="2"/>
  <c r="C60" i="4"/>
  <c r="C63" i="1"/>
  <c r="C58" i="4"/>
  <c r="C58" i="3"/>
  <c r="C58" i="2"/>
  <c r="C59" i="1"/>
  <c r="C54" i="4"/>
  <c r="C54" i="3"/>
  <c r="C54" i="2"/>
  <c r="B70" i="1"/>
  <c r="B65" i="4"/>
  <c r="B65" i="3"/>
  <c r="B65" i="2"/>
  <c r="C62" i="1"/>
  <c r="C57" i="4"/>
  <c r="C57" i="3"/>
  <c r="C57" i="2"/>
  <c r="B63" i="1"/>
  <c r="B58" i="4"/>
  <c r="B58" i="3"/>
  <c r="B58" i="2"/>
  <c r="C71" i="1"/>
  <c r="C66" i="4"/>
  <c r="C66" i="3"/>
  <c r="C66" i="2"/>
  <c r="B59" i="1"/>
  <c r="B54" i="4"/>
  <c r="B54" i="3"/>
  <c r="B54" i="2"/>
  <c r="B66" i="1"/>
  <c r="B61" i="4"/>
  <c r="B61" i="3"/>
  <c r="B61" i="2"/>
  <c r="B72" i="1"/>
  <c r="B67" i="4"/>
  <c r="B67" i="3"/>
  <c r="B67" i="2"/>
  <c r="J2"/>
  <c r="T5" s="1"/>
  <c r="E4" i="13"/>
  <c r="Q4" s="1"/>
  <c r="B71" i="1" l="1"/>
  <c r="B66" i="4"/>
  <c r="B66" i="3"/>
  <c r="B66" i="2"/>
  <c r="C76" i="1"/>
  <c r="C71" i="3"/>
  <c r="C71" i="2"/>
  <c r="C71" i="4"/>
  <c r="C67" i="1"/>
  <c r="C62" i="4"/>
  <c r="C62" i="3"/>
  <c r="C62" i="2"/>
  <c r="C64" i="1"/>
  <c r="C59" i="3"/>
  <c r="C59" i="2"/>
  <c r="C59" i="4"/>
  <c r="C70" i="1"/>
  <c r="C65" i="3"/>
  <c r="C65" i="4"/>
  <c r="C65" i="2"/>
  <c r="B64" i="1"/>
  <c r="B59" i="3"/>
  <c r="B59" i="2"/>
  <c r="B59" i="4"/>
  <c r="B75" i="1"/>
  <c r="B70" i="4"/>
  <c r="B70" i="2"/>
  <c r="B70" i="3"/>
  <c r="B77" i="1"/>
  <c r="B72" i="3"/>
  <c r="B72" i="2"/>
  <c r="B72" i="4"/>
  <c r="B68" i="1"/>
  <c r="B63" i="4"/>
  <c r="B63" i="3"/>
  <c r="B63" i="2"/>
  <c r="C68" i="1"/>
  <c r="C63" i="3"/>
  <c r="C63" i="2"/>
  <c r="C63" i="4"/>
  <c r="B80" i="1" l="1"/>
  <c r="B75" i="3"/>
  <c r="B75" i="2"/>
  <c r="B75" i="4"/>
  <c r="C75" i="1"/>
  <c r="C70" i="4"/>
  <c r="C70" i="3"/>
  <c r="C70" i="2"/>
  <c r="C72" i="1"/>
  <c r="C67" i="3"/>
  <c r="C67" i="2"/>
  <c r="C67" i="4"/>
  <c r="B76" i="1"/>
  <c r="B71" i="3"/>
  <c r="B71" i="2"/>
  <c r="B71" i="4"/>
  <c r="C69" i="1"/>
  <c r="C64" i="3"/>
  <c r="C64" i="2"/>
  <c r="C64" i="4"/>
  <c r="B82" i="1"/>
  <c r="B77" i="4"/>
  <c r="B77" i="3"/>
  <c r="B77" i="2"/>
  <c r="B73" i="1"/>
  <c r="B68" i="3"/>
  <c r="B68" i="2"/>
  <c r="B68" i="4"/>
  <c r="C73" i="1"/>
  <c r="C68" i="3"/>
  <c r="C68" i="2"/>
  <c r="C68" i="4"/>
  <c r="B69" i="1"/>
  <c r="B64" i="3"/>
  <c r="B64" i="2"/>
  <c r="B64" i="4"/>
  <c r="C81" i="1"/>
  <c r="C76" i="3"/>
  <c r="C76" i="2"/>
  <c r="C76" i="4"/>
  <c r="C86" i="1" l="1"/>
  <c r="C81" i="4"/>
  <c r="C81" i="3"/>
  <c r="C81" i="2"/>
  <c r="B87" i="1"/>
  <c r="B82" i="4"/>
  <c r="B82" i="2"/>
  <c r="B82" i="3"/>
  <c r="B74" i="1"/>
  <c r="B69" i="4"/>
  <c r="B69" i="3"/>
  <c r="B69" i="2"/>
  <c r="B78" i="1"/>
  <c r="B73" i="4"/>
  <c r="B73" i="3"/>
  <c r="B73" i="2"/>
  <c r="C74" i="1"/>
  <c r="C69" i="2"/>
  <c r="C69" i="4"/>
  <c r="C69" i="3"/>
  <c r="C77" i="1"/>
  <c r="C72" i="3"/>
  <c r="C72" i="2"/>
  <c r="C72" i="4"/>
  <c r="B85" i="1"/>
  <c r="B80" i="3"/>
  <c r="B80" i="2"/>
  <c r="B80" i="4"/>
  <c r="C78" i="1"/>
  <c r="C73" i="4"/>
  <c r="C73" i="2"/>
  <c r="C73" i="3"/>
  <c r="B81" i="1"/>
  <c r="B76" i="3"/>
  <c r="B76" i="2"/>
  <c r="B76" i="4"/>
  <c r="C80" i="1"/>
  <c r="C75" i="3"/>
  <c r="C75" i="2"/>
  <c r="C75" i="4"/>
  <c r="C85" i="1" l="1"/>
  <c r="C80" i="3"/>
  <c r="C80" i="2"/>
  <c r="C80" i="4"/>
  <c r="B92" i="1"/>
  <c r="B87" i="3"/>
  <c r="B87" i="2"/>
  <c r="B87" i="4"/>
  <c r="B86" i="1"/>
  <c r="B81" i="4"/>
  <c r="B81" i="3"/>
  <c r="B81" i="2"/>
  <c r="B90" i="1"/>
  <c r="B85" i="4"/>
  <c r="B85" i="3"/>
  <c r="B85" i="2"/>
  <c r="C79" i="1"/>
  <c r="C74" i="4"/>
  <c r="C74" i="3"/>
  <c r="C74" i="2"/>
  <c r="B79" i="1"/>
  <c r="B74" i="4"/>
  <c r="B74" i="3"/>
  <c r="B74" i="2"/>
  <c r="C91" i="1"/>
  <c r="C86" i="4"/>
  <c r="C86" i="3"/>
  <c r="C86" i="2"/>
  <c r="C82" i="1"/>
  <c r="C77" i="4"/>
  <c r="C77" i="3"/>
  <c r="C77" i="2"/>
  <c r="B83" i="1"/>
  <c r="B78" i="4"/>
  <c r="B78" i="3"/>
  <c r="B78" i="2"/>
  <c r="C83" i="1"/>
  <c r="C78" i="4"/>
  <c r="C78" i="3"/>
  <c r="C78" i="2"/>
  <c r="C88" i="1" l="1"/>
  <c r="C83" i="3"/>
  <c r="C83" i="2"/>
  <c r="C83" i="4"/>
  <c r="B95" i="1"/>
  <c r="B90" i="4"/>
  <c r="B90" i="3"/>
  <c r="B90" i="2"/>
  <c r="B88" i="1"/>
  <c r="B83" i="4"/>
  <c r="B83" i="3"/>
  <c r="B83" i="2"/>
  <c r="C96" i="1"/>
  <c r="C91" i="3"/>
  <c r="C91" i="2"/>
  <c r="C91" i="4"/>
  <c r="C84" i="1"/>
  <c r="C79" i="3"/>
  <c r="C79" i="2"/>
  <c r="C79" i="4"/>
  <c r="B91" i="1"/>
  <c r="B86" i="4"/>
  <c r="B86" i="3"/>
  <c r="B86" i="2"/>
  <c r="C90" i="1"/>
  <c r="C85" i="3"/>
  <c r="C85" i="4"/>
  <c r="C85" i="2"/>
  <c r="C87" i="1"/>
  <c r="C82" i="4"/>
  <c r="C82" i="3"/>
  <c r="C82" i="2"/>
  <c r="B97" i="1"/>
  <c r="B92" i="3"/>
  <c r="B92" i="2"/>
  <c r="B92" i="4"/>
  <c r="B84" i="1"/>
  <c r="B79" i="3"/>
  <c r="B79" i="4"/>
  <c r="B79" i="2"/>
  <c r="C92" i="1" l="1"/>
  <c r="C87" i="3"/>
  <c r="C87" i="2"/>
  <c r="C87" i="4"/>
  <c r="C101" i="1"/>
  <c r="C96" i="3"/>
  <c r="C96" i="2"/>
  <c r="C96" i="4"/>
  <c r="B102" i="1"/>
  <c r="B97" i="4"/>
  <c r="B97" i="3"/>
  <c r="B97" i="2"/>
  <c r="C95" i="1"/>
  <c r="C90" i="4"/>
  <c r="C90" i="2"/>
  <c r="C90" i="3"/>
  <c r="C89" i="1"/>
  <c r="C84" i="3"/>
  <c r="C84" i="2"/>
  <c r="C84" i="4"/>
  <c r="B93" i="1"/>
  <c r="B88" i="3"/>
  <c r="B88" i="2"/>
  <c r="B88" i="4"/>
  <c r="C93" i="1"/>
  <c r="C88" i="3"/>
  <c r="C88" i="2"/>
  <c r="C88" i="4"/>
  <c r="B89" i="1"/>
  <c r="B84" i="3"/>
  <c r="B84" i="2"/>
  <c r="B84" i="4"/>
  <c r="B96" i="1"/>
  <c r="B91" i="3"/>
  <c r="B91" i="2"/>
  <c r="B91" i="4"/>
  <c r="B100" i="1"/>
  <c r="B95" i="4"/>
  <c r="B95" i="3"/>
  <c r="B95" i="2"/>
  <c r="B105" i="1" l="1"/>
  <c r="B100" i="3"/>
  <c r="B100" i="2"/>
  <c r="B100" i="4"/>
  <c r="C100" i="1"/>
  <c r="C95" i="3"/>
  <c r="C95" i="2"/>
  <c r="C95" i="4"/>
  <c r="B101" i="1"/>
  <c r="B96" i="3"/>
  <c r="B96" i="2"/>
  <c r="B96" i="4"/>
  <c r="C98" i="1"/>
  <c r="C93" i="4"/>
  <c r="C93" i="3"/>
  <c r="C93" i="2"/>
  <c r="C94" i="1"/>
  <c r="C89" i="2"/>
  <c r="C89" i="4"/>
  <c r="C89" i="3"/>
  <c r="B107" i="1"/>
  <c r="B102" i="4"/>
  <c r="B102" i="2"/>
  <c r="B102" i="3"/>
  <c r="C97" i="1"/>
  <c r="C92" i="3"/>
  <c r="C92" i="2"/>
  <c r="C92" i="4"/>
  <c r="B94" i="1"/>
  <c r="B89" i="4"/>
  <c r="B89" i="3"/>
  <c r="B89" i="2"/>
  <c r="B98" i="1"/>
  <c r="B93" i="4"/>
  <c r="B93" i="3"/>
  <c r="B93" i="2"/>
  <c r="C106" i="1"/>
  <c r="C101" i="4"/>
  <c r="C101" i="3"/>
  <c r="C101" i="2"/>
  <c r="C111" i="1" l="1"/>
  <c r="C106" i="4"/>
  <c r="C106" i="3"/>
  <c r="C106" i="2"/>
  <c r="C103" i="1"/>
  <c r="C98" i="4"/>
  <c r="C98" i="3"/>
  <c r="C98" i="2"/>
  <c r="B103" i="1"/>
  <c r="B98" i="4"/>
  <c r="B98" i="3"/>
  <c r="B98" i="2"/>
  <c r="C102" i="1"/>
  <c r="C97" i="4"/>
  <c r="C97" i="2"/>
  <c r="C97" i="3"/>
  <c r="C99" i="1"/>
  <c r="C94" i="4"/>
  <c r="C94" i="2"/>
  <c r="C94" i="3"/>
  <c r="B106" i="1"/>
  <c r="B101" i="4"/>
  <c r="B101" i="3"/>
  <c r="B101" i="2"/>
  <c r="B110" i="1"/>
  <c r="B105" i="4"/>
  <c r="B105" i="3"/>
  <c r="B105" i="2"/>
  <c r="C105" i="1"/>
  <c r="C100" i="3"/>
  <c r="C100" i="2"/>
  <c r="C100" i="4"/>
  <c r="B112" i="1"/>
  <c r="B107" i="3"/>
  <c r="B107" i="2"/>
  <c r="B107" i="4"/>
  <c r="B99" i="1"/>
  <c r="B94" i="4"/>
  <c r="B94" i="2"/>
  <c r="B94" i="3"/>
  <c r="B117" i="1" l="1"/>
  <c r="B112" i="3"/>
  <c r="B112" i="2"/>
  <c r="B112" i="4"/>
  <c r="B115" i="1"/>
  <c r="B110" i="4"/>
  <c r="B110" i="3"/>
  <c r="B110" i="2"/>
  <c r="C104" i="1"/>
  <c r="C99" i="3"/>
  <c r="C99" i="2"/>
  <c r="C99" i="4"/>
  <c r="B108" i="1"/>
  <c r="B103" i="3"/>
  <c r="B103" i="2"/>
  <c r="B103" i="4"/>
  <c r="C116" i="1"/>
  <c r="C111" i="3"/>
  <c r="C111" i="2"/>
  <c r="C111" i="4"/>
  <c r="B111" i="1"/>
  <c r="B106" i="4"/>
  <c r="B106" i="3"/>
  <c r="B106" i="2"/>
  <c r="B104" i="1"/>
  <c r="B99" i="3"/>
  <c r="B99" i="2"/>
  <c r="B99" i="4"/>
  <c r="C108" i="1"/>
  <c r="C103" i="3"/>
  <c r="C103" i="2"/>
  <c r="C103" i="4"/>
  <c r="C110" i="1"/>
  <c r="C105" i="3"/>
  <c r="C105" i="4"/>
  <c r="C105" i="2"/>
  <c r="C107" i="1"/>
  <c r="C102" i="4"/>
  <c r="C102" i="3"/>
  <c r="C102" i="2"/>
  <c r="C115" i="1" l="1"/>
  <c r="C110" i="4"/>
  <c r="C110" i="3"/>
  <c r="C110" i="2"/>
  <c r="C121" i="1"/>
  <c r="C116" i="3"/>
  <c r="C116" i="2"/>
  <c r="C116" i="4"/>
  <c r="C109" i="1"/>
  <c r="C104" i="3"/>
  <c r="C104" i="2"/>
  <c r="C104" i="4"/>
  <c r="B122" i="1"/>
  <c r="B117" i="4"/>
  <c r="B117" i="3"/>
  <c r="B117" i="2"/>
  <c r="B113" i="1"/>
  <c r="B108" i="3"/>
  <c r="B108" i="2"/>
  <c r="B108" i="4"/>
  <c r="C113" i="1"/>
  <c r="C108" i="3"/>
  <c r="C108" i="2"/>
  <c r="C108" i="4"/>
  <c r="B120" i="1"/>
  <c r="B115" i="4"/>
  <c r="B115" i="3"/>
  <c r="B115" i="2"/>
  <c r="B109" i="1"/>
  <c r="B104" i="3"/>
  <c r="B104" i="2"/>
  <c r="B104" i="4"/>
  <c r="C112" i="1"/>
  <c r="C107" i="3"/>
  <c r="C107" i="2"/>
  <c r="C107" i="4"/>
  <c r="B116" i="1"/>
  <c r="B111" i="4"/>
  <c r="B111" i="3"/>
  <c r="B111" i="2"/>
  <c r="C117" i="1" l="1"/>
  <c r="C112" i="3"/>
  <c r="C112" i="2"/>
  <c r="C112" i="4"/>
  <c r="C114" i="1"/>
  <c r="C109" i="4"/>
  <c r="C109" i="3"/>
  <c r="C109" i="2"/>
  <c r="C120" i="1"/>
  <c r="C115" i="3"/>
  <c r="C115" i="2"/>
  <c r="C115" i="4"/>
  <c r="C118" i="1"/>
  <c r="C113" i="2"/>
  <c r="C113" i="4"/>
  <c r="C113" i="3"/>
  <c r="B118" i="1"/>
  <c r="B113" i="4"/>
  <c r="B113" i="3"/>
  <c r="B113" i="2"/>
  <c r="B114" i="1"/>
  <c r="B109" i="4"/>
  <c r="B109" i="3"/>
  <c r="B109" i="2"/>
  <c r="C126" i="1"/>
  <c r="C121" i="3"/>
  <c r="C121" i="4"/>
  <c r="C121" i="2"/>
  <c r="B125" i="1"/>
  <c r="B120" i="3"/>
  <c r="B120" i="2"/>
  <c r="B120" i="4"/>
  <c r="B121" i="1"/>
  <c r="B116" i="3"/>
  <c r="B116" i="2"/>
  <c r="B116" i="4"/>
  <c r="B127" i="1"/>
  <c r="B122" i="4"/>
  <c r="B122" i="3"/>
  <c r="B122" i="2"/>
  <c r="C131" i="1" l="1"/>
  <c r="C126" i="4"/>
  <c r="C126" i="2"/>
  <c r="C126" i="3"/>
  <c r="C125" i="1"/>
  <c r="C120" i="3"/>
  <c r="C120" i="2"/>
  <c r="C120" i="4"/>
  <c r="C122" i="1"/>
  <c r="C117" i="4"/>
  <c r="C117" i="3"/>
  <c r="C117" i="2"/>
  <c r="B126" i="1"/>
  <c r="B121" i="4"/>
  <c r="B121" i="3"/>
  <c r="B121" i="2"/>
  <c r="B130" i="1"/>
  <c r="B125" i="4"/>
  <c r="B125" i="3"/>
  <c r="B125" i="2"/>
  <c r="B123" i="1"/>
  <c r="B118" i="4"/>
  <c r="B118" i="3"/>
  <c r="B118" i="2"/>
  <c r="B132" i="1"/>
  <c r="B127" i="4"/>
  <c r="B127" i="3"/>
  <c r="B127" i="2"/>
  <c r="C123" i="1"/>
  <c r="C118" i="4"/>
  <c r="C118" i="3"/>
  <c r="C118" i="2"/>
  <c r="B119" i="1"/>
  <c r="B114" i="4"/>
  <c r="B114" i="3"/>
  <c r="B114" i="2"/>
  <c r="C119" i="1"/>
  <c r="C114" i="4"/>
  <c r="C114" i="3"/>
  <c r="C114" i="2"/>
  <c r="C136" i="1" l="1"/>
  <c r="C131" i="3"/>
  <c r="C131" i="2"/>
  <c r="C131" i="4"/>
  <c r="B124" i="1"/>
  <c r="B119" i="3"/>
  <c r="B119" i="2"/>
  <c r="B119" i="4"/>
  <c r="C127" i="1"/>
  <c r="C122" i="4"/>
  <c r="C122" i="3"/>
  <c r="C122" i="2"/>
  <c r="B128" i="1"/>
  <c r="B123" i="2"/>
  <c r="B123" i="3"/>
  <c r="B123" i="4"/>
  <c r="B135" i="1"/>
  <c r="B130" i="4"/>
  <c r="B130" i="3"/>
  <c r="B130" i="2"/>
  <c r="C124" i="1"/>
  <c r="C119" i="3"/>
  <c r="C119" i="2"/>
  <c r="C119" i="4"/>
  <c r="C130" i="1"/>
  <c r="C125" i="4"/>
  <c r="C125" i="3"/>
  <c r="C125" i="2"/>
  <c r="B137" i="1"/>
  <c r="B132" i="3"/>
  <c r="B132" i="2"/>
  <c r="B132" i="4"/>
  <c r="C128" i="1"/>
  <c r="C123" i="3"/>
  <c r="C123" i="2"/>
  <c r="C123" i="4"/>
  <c r="B131" i="1"/>
  <c r="B126" i="4"/>
  <c r="B126" i="3"/>
  <c r="B126" i="2"/>
  <c r="C135" i="1" l="1"/>
  <c r="C130" i="4"/>
  <c r="C130" i="3"/>
  <c r="C130" i="2"/>
  <c r="C141" i="1"/>
  <c r="C136" i="3"/>
  <c r="C136" i="2"/>
  <c r="C136" i="4"/>
  <c r="B140" i="1"/>
  <c r="B135" i="2"/>
  <c r="B135" i="3"/>
  <c r="B135" i="4"/>
  <c r="C129" i="1"/>
  <c r="C124" i="3"/>
  <c r="C124" i="2"/>
  <c r="C124" i="4"/>
  <c r="C132" i="1"/>
  <c r="C127" i="3"/>
  <c r="C127" i="2"/>
  <c r="C127" i="4"/>
  <c r="B133" i="1"/>
  <c r="B128" i="3"/>
  <c r="B128" i="2"/>
  <c r="B128" i="4"/>
  <c r="C133" i="1"/>
  <c r="C128" i="3"/>
  <c r="C128" i="2"/>
  <c r="C128" i="4"/>
  <c r="B136" i="1"/>
  <c r="B131" i="3"/>
  <c r="B131" i="2"/>
  <c r="B131" i="4"/>
  <c r="B142" i="1"/>
  <c r="B137" i="4"/>
  <c r="B137" i="3"/>
  <c r="B137" i="2"/>
  <c r="B129" i="1"/>
  <c r="B124" i="3"/>
  <c r="B124" i="2"/>
  <c r="B124" i="4"/>
  <c r="C134" i="1" l="1"/>
  <c r="C129" i="4"/>
  <c r="C129" i="3"/>
  <c r="C129" i="2"/>
  <c r="B147" i="1"/>
  <c r="B142" i="4"/>
  <c r="B142" i="3"/>
  <c r="B142" i="2"/>
  <c r="C138" i="1"/>
  <c r="C133" i="4"/>
  <c r="C133" i="2"/>
  <c r="C133" i="3"/>
  <c r="C137" i="1"/>
  <c r="C132" i="3"/>
  <c r="C132" i="2"/>
  <c r="C132" i="4"/>
  <c r="B145" i="1"/>
  <c r="B140" i="3"/>
  <c r="B140" i="2"/>
  <c r="B140" i="4"/>
  <c r="C140" i="1"/>
  <c r="C135" i="3"/>
  <c r="C135" i="2"/>
  <c r="C135" i="4"/>
  <c r="B134" i="1"/>
  <c r="B129" i="4"/>
  <c r="B129" i="3"/>
  <c r="B129" i="2"/>
  <c r="C146" i="1"/>
  <c r="C141" i="4"/>
  <c r="C141" i="3"/>
  <c r="C141" i="2"/>
  <c r="B138" i="1"/>
  <c r="B133" i="4"/>
  <c r="B133" i="3"/>
  <c r="B133" i="2"/>
  <c r="B141" i="1"/>
  <c r="B136" i="3"/>
  <c r="B136" i="2"/>
  <c r="B136" i="4"/>
  <c r="B146" i="1" l="1"/>
  <c r="B141" i="4"/>
  <c r="B141" i="3"/>
  <c r="B141" i="2"/>
  <c r="B152" i="1"/>
  <c r="B147" i="4"/>
  <c r="B147" i="3"/>
  <c r="B143" i="1"/>
  <c r="B138" i="4"/>
  <c r="B138" i="3"/>
  <c r="B138" i="2"/>
  <c r="B139" i="1"/>
  <c r="B134" i="4"/>
  <c r="B134" i="3"/>
  <c r="B134" i="2"/>
  <c r="B150" i="1"/>
  <c r="B145" i="4"/>
  <c r="B145" i="3"/>
  <c r="C143" i="1"/>
  <c r="C138" i="4"/>
  <c r="C138" i="3"/>
  <c r="C138" i="2"/>
  <c r="C139" i="1"/>
  <c r="C134" i="4"/>
  <c r="C134" i="2"/>
  <c r="C134" i="3"/>
  <c r="C142" i="1"/>
  <c r="C137" i="3"/>
  <c r="C137" i="4"/>
  <c r="C137" i="2"/>
  <c r="C151" i="1"/>
  <c r="C146" i="4"/>
  <c r="C146" i="3"/>
  <c r="C145" i="1"/>
  <c r="C140" i="3"/>
  <c r="C140" i="2"/>
  <c r="C140" i="4"/>
  <c r="B151" i="1" l="1"/>
  <c r="B146" i="4"/>
  <c r="B146" i="3"/>
  <c r="C147" i="1"/>
  <c r="C142" i="4"/>
  <c r="C142" i="3"/>
  <c r="C142" i="2"/>
  <c r="C150" i="1"/>
  <c r="C145" i="4"/>
  <c r="C145" i="3"/>
  <c r="C148" i="1"/>
  <c r="C143" i="3"/>
  <c r="C143" i="2"/>
  <c r="C143" i="4"/>
  <c r="C156" i="1"/>
  <c r="C156" i="3" s="1"/>
  <c r="C151"/>
  <c r="C151" i="4"/>
  <c r="C144" i="1"/>
  <c r="C139" i="3"/>
  <c r="C139" i="2"/>
  <c r="C139" i="4"/>
  <c r="B144" i="1"/>
  <c r="B139" i="3"/>
  <c r="B139" i="2"/>
  <c r="B139" i="4"/>
  <c r="B157" i="1"/>
  <c r="B157" i="3" s="1"/>
  <c r="B152"/>
  <c r="B152" i="4"/>
  <c r="B155" i="1"/>
  <c r="B155" i="3" s="1"/>
  <c r="B150" i="4"/>
  <c r="B150" i="3"/>
  <c r="B148" i="1"/>
  <c r="B143" i="2"/>
  <c r="B143" i="3"/>
  <c r="B143" i="4"/>
  <c r="C153" i="1" l="1"/>
  <c r="C148" i="3"/>
  <c r="C148" i="4"/>
  <c r="B156" i="1"/>
  <c r="B156" i="3" s="1"/>
  <c r="B151"/>
  <c r="B151" i="4"/>
  <c r="B149" i="1"/>
  <c r="B144" i="3"/>
  <c r="B144" i="4"/>
  <c r="C149" i="1"/>
  <c r="C144" i="3"/>
  <c r="C144" i="4"/>
  <c r="C152" i="1"/>
  <c r="C147" i="3"/>
  <c r="C147" i="4"/>
  <c r="B153" i="1"/>
  <c r="B148" i="3"/>
  <c r="B148" i="4"/>
  <c r="C155" i="1"/>
  <c r="C155" i="3" s="1"/>
  <c r="C150" i="4"/>
  <c r="C150" i="3"/>
  <c r="C154" i="1" l="1"/>
  <c r="C154" i="3" s="1"/>
  <c r="C149" i="4"/>
  <c r="C149" i="3"/>
  <c r="B154" i="1"/>
  <c r="B154" i="3" s="1"/>
  <c r="B149" i="4"/>
  <c r="B149" i="3"/>
  <c r="C158" i="1"/>
  <c r="C158" i="3" s="1"/>
  <c r="C153"/>
  <c r="C153" i="4"/>
  <c r="C157" i="1"/>
  <c r="C157" i="3" s="1"/>
  <c r="C152"/>
  <c r="C152" i="4"/>
  <c r="B158" i="1"/>
  <c r="B158" i="3" s="1"/>
  <c r="B153" i="4"/>
  <c r="B153" i="3"/>
</calcChain>
</file>

<file path=xl/sharedStrings.xml><?xml version="1.0" encoding="utf-8"?>
<sst xmlns="http://schemas.openxmlformats.org/spreadsheetml/2006/main" count="2895" uniqueCount="88">
  <si>
    <t>Dato</t>
  </si>
  <si>
    <t xml:space="preserve">www.walter-lystfisker.dk </t>
  </si>
  <si>
    <t>COPYRIGHT © 2014</t>
  </si>
  <si>
    <t xml:space="preserve">Hæmoglobin A1c (IFCC)  </t>
  </si>
  <si>
    <t xml:space="preserve">Hæmoglobin A1c (DCCT) </t>
  </si>
  <si>
    <t xml:space="preserve"> Glucose middel P (fra HbA1c IFCC) </t>
  </si>
  <si>
    <t xml:space="preserve"> Glukose middel P (fra HbA1c) </t>
  </si>
  <si>
    <t>Antal gram glukose i blodet</t>
  </si>
  <si>
    <t xml:space="preserve">[mmol/mol]  </t>
  </si>
  <si>
    <t xml:space="preserve"> [Procent] </t>
  </si>
  <si>
    <t>[mmol/L]</t>
  </si>
  <si>
    <t>[mg/dL]</t>
  </si>
  <si>
    <t>[gram]</t>
  </si>
  <si>
    <t>Blodsukkermålinger</t>
  </si>
  <si>
    <t>Morgen</t>
  </si>
  <si>
    <t>Middag</t>
  </si>
  <si>
    <t>Aften</t>
  </si>
  <si>
    <t>Konstant 1</t>
  </si>
  <si>
    <t>Konstant 2</t>
  </si>
  <si>
    <t>Konstant 3</t>
  </si>
  <si>
    <t>K3/K1 =</t>
  </si>
  <si>
    <t>Konstant 4</t>
  </si>
  <si>
    <t>Konstant 5</t>
  </si>
  <si>
    <t>Konstant 6 - Glukose mol masse</t>
  </si>
  <si>
    <t>Disse konstanter er brugt i</t>
  </si>
  <si>
    <t>skemaet og må ikke slettes</t>
  </si>
  <si>
    <t>Gule celler kan ændres i dit diagram</t>
  </si>
  <si>
    <t>IFCC</t>
  </si>
  <si>
    <t>DCCT</t>
  </si>
  <si>
    <t xml:space="preserve"> Glukose mg/dl</t>
  </si>
  <si>
    <t>Gram glukose i blodet</t>
  </si>
  <si>
    <t xml:space="preserve"> Glucose mmol/L</t>
  </si>
  <si>
    <t>Avg. værdier for raske personer</t>
  </si>
  <si>
    <t>Minimum for normal område</t>
  </si>
  <si>
    <t>Maximun for normal område</t>
  </si>
  <si>
    <t>Aktuelle middel værdier for denne måned</t>
  </si>
  <si>
    <t>Målinger før maden</t>
  </si>
  <si>
    <r>
      <t xml:space="preserve">Udarbejdet af Jørgen Walter </t>
    </r>
    <r>
      <rPr>
        <sz val="11"/>
        <color indexed="8"/>
        <rFont val="Calibri"/>
        <family val="2"/>
      </rPr>
      <t>©</t>
    </r>
  </si>
  <si>
    <t xml:space="preserve">Jan </t>
  </si>
  <si>
    <t xml:space="preserve">Feb </t>
  </si>
  <si>
    <t xml:space="preserve">Mar </t>
  </si>
  <si>
    <t xml:space="preserve">Avg </t>
  </si>
  <si>
    <t>Default</t>
  </si>
  <si>
    <t>Konstant 7 - liter blod i kroppen</t>
  </si>
  <si>
    <t>Vælge liter blod i din krop</t>
  </si>
  <si>
    <t xml:space="preserve">Liter fuldblod i kroppen 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</si>
  <si>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</si>
  <si>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</si>
  <si>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</si>
  <si>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</si>
  <si>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</si>
  <si>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</si>
  <si>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</si>
  <si>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</si>
  <si>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</si>
  <si>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 xml:space="preserve">Blodsukker målinger for året </t>
  </si>
  <si>
    <t xml:space="preserve"> [mmol/L]</t>
  </si>
  <si>
    <t xml:space="preserve"> [mmol/mol]  </t>
  </si>
  <si>
    <t xml:space="preserve"> [mg/dL]</t>
  </si>
  <si>
    <t xml:space="preserve"> [gram]</t>
  </si>
  <si>
    <t xml:space="preserve"> Hæmoglobin A1c (IFCC)  </t>
  </si>
  <si>
    <t xml:space="preserve"> Hæmoglobin A1c (DCCT) </t>
  </si>
  <si>
    <t xml:space="preserve"> Glukose i blodet</t>
  </si>
  <si>
    <t>Jan</t>
  </si>
  <si>
    <t>Feb</t>
  </si>
  <si>
    <t>Mar</t>
  </si>
  <si>
    <t>Avg Dec</t>
  </si>
  <si>
    <t xml:space="preserve">Maj </t>
  </si>
  <si>
    <t xml:space="preserve">Aug </t>
  </si>
  <si>
    <t xml:space="preserve">Jul </t>
  </si>
  <si>
    <t xml:space="preserve">Sep </t>
  </si>
  <si>
    <t xml:space="preserve">Okt </t>
  </si>
  <si>
    <t xml:space="preserve">Nov </t>
  </si>
  <si>
    <t xml:space="preserve">Dec </t>
  </si>
  <si>
    <t xml:space="preserve"> Jan </t>
  </si>
  <si>
    <t xml:space="preserve">Apr </t>
  </si>
  <si>
    <t xml:space="preserve">Jun </t>
  </si>
  <si>
    <t>A1c (IFCC) = ((G.P.+K4)/(K3/K1))-K2</t>
  </si>
  <si>
    <t xml:space="preserve"> &amp;                               </t>
  </si>
  <si>
    <t>Konstant</t>
  </si>
  <si>
    <t>Glucose</t>
  </si>
  <si>
    <t xml:space="preserve">https://www.sundhedsguiden.dk/da/temaer/alle-temaer/diabetes-sukkersyge/generel-information-om-sukkersyge-diabetes/type-2-sukkersyge-type-2-diabetes-mellitus-niddm/ </t>
  </si>
  <si>
    <t xml:space="preserve">https://www.netdoktor.dk/sunderaad/fakta/diabetesblodsukker.htm </t>
  </si>
  <si>
    <t>Blodsukkeret skal optimalt være</t>
  </si>
  <si>
    <t>4-7 mmol/l før måltiderne</t>
  </si>
  <si>
    <t>mindre end 10 mmol/l efter måltidet (cirka 1½ time)</t>
  </si>
  <si>
    <t>omkring 6-8 mmol/l ved sengetid</t>
  </si>
  <si>
    <t>Ferie fra den 19. resultater ikke målt</t>
  </si>
</sst>
</file>

<file path=xl/styles.xml><?xml version="1.0" encoding="utf-8"?>
<styleSheet xmlns="http://schemas.openxmlformats.org/spreadsheetml/2006/main">
  <numFmts count="4">
    <numFmt numFmtId="164" formatCode="_ * #,##0.000_ ;_ * \-#,##0.000_ ;_ * &quot;-&quot;???_ ;_ @_ "/>
    <numFmt numFmtId="165" formatCode="0.0000"/>
    <numFmt numFmtId="166" formatCode="0.0"/>
    <numFmt numFmtId="167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167" fontId="5" fillId="5" borderId="7" xfId="1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166" fontId="5" fillId="0" borderId="0" xfId="0" applyNumberFormat="1" applyFont="1" applyFill="1" applyBorder="1" applyAlignment="1" applyProtection="1">
      <alignment horizontal="center"/>
    </xf>
    <xf numFmtId="167" fontId="5" fillId="0" borderId="7" xfId="1" applyNumberFormat="1" applyFont="1" applyFill="1" applyBorder="1" applyAlignment="1" applyProtection="1">
      <alignment horizontal="center"/>
    </xf>
    <xf numFmtId="0" fontId="5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166" fontId="0" fillId="3" borderId="5" xfId="0" applyNumberFormat="1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left"/>
    </xf>
    <xf numFmtId="1" fontId="0" fillId="4" borderId="7" xfId="0" applyNumberFormat="1" applyFont="1" applyFill="1" applyBorder="1" applyAlignment="1" applyProtection="1">
      <alignment horizontal="center"/>
    </xf>
    <xf numFmtId="1" fontId="0" fillId="0" borderId="7" xfId="0" applyNumberFormat="1" applyFont="1" applyFill="1" applyBorder="1" applyAlignment="1" applyProtection="1">
      <alignment horizontal="center"/>
    </xf>
    <xf numFmtId="0" fontId="0" fillId="5" borderId="7" xfId="0" applyFont="1" applyFill="1" applyBorder="1" applyAlignment="1" applyProtection="1"/>
    <xf numFmtId="0" fontId="0" fillId="2" borderId="7" xfId="0" applyFont="1" applyFill="1" applyBorder="1" applyAlignment="1" applyProtection="1"/>
    <xf numFmtId="1" fontId="0" fillId="2" borderId="7" xfId="0" applyNumberFormat="1" applyFont="1" applyFill="1" applyBorder="1" applyAlignment="1" applyProtection="1">
      <alignment horizontal="center"/>
    </xf>
    <xf numFmtId="0" fontId="0" fillId="6" borderId="2" xfId="0" applyFont="1" applyFill="1" applyBorder="1" applyAlignment="1" applyProtection="1"/>
    <xf numFmtId="166" fontId="0" fillId="6" borderId="2" xfId="0" applyNumberFormat="1" applyFont="1" applyFill="1" applyBorder="1" applyAlignment="1" applyProtection="1">
      <alignment horizontal="center"/>
    </xf>
    <xf numFmtId="0" fontId="0" fillId="0" borderId="7" xfId="0" applyFont="1" applyFill="1" applyBorder="1" applyProtection="1"/>
    <xf numFmtId="0" fontId="0" fillId="0" borderId="7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/>
    <xf numFmtId="0" fontId="0" fillId="0" borderId="2" xfId="0" applyFont="1" applyFill="1" applyBorder="1" applyProtection="1"/>
    <xf numFmtId="0" fontId="0" fillId="0" borderId="2" xfId="0" applyFont="1" applyFill="1" applyBorder="1" applyAlignment="1" applyProtection="1"/>
    <xf numFmtId="166" fontId="0" fillId="0" borderId="2" xfId="0" applyNumberFormat="1" applyFont="1" applyFill="1" applyBorder="1" applyAlignment="1" applyProtection="1">
      <alignment horizontal="center"/>
    </xf>
    <xf numFmtId="0" fontId="0" fillId="0" borderId="0" xfId="0" applyFont="1" applyFill="1" applyProtection="1"/>
    <xf numFmtId="0" fontId="0" fillId="0" borderId="5" xfId="0" applyFont="1" applyFill="1" applyBorder="1" applyProtection="1"/>
    <xf numFmtId="0" fontId="0" fillId="0" borderId="22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/>
    </xf>
    <xf numFmtId="1" fontId="5" fillId="0" borderId="7" xfId="0" applyNumberFormat="1" applyFont="1" applyFill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 vertical="center"/>
    </xf>
    <xf numFmtId="1" fontId="5" fillId="0" borderId="8" xfId="0" applyNumberFormat="1" applyFont="1" applyFill="1" applyBorder="1" applyAlignment="1" applyProtection="1">
      <alignment horizontal="center"/>
    </xf>
    <xf numFmtId="167" fontId="5" fillId="0" borderId="8" xfId="1" applyNumberFormat="1" applyFont="1" applyFill="1" applyBorder="1" applyAlignment="1" applyProtection="1">
      <alignment horizontal="center"/>
    </xf>
    <xf numFmtId="166" fontId="5" fillId="0" borderId="20" xfId="0" applyNumberFormat="1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0" fillId="8" borderId="5" xfId="0" applyFont="1" applyFill="1" applyBorder="1" applyAlignment="1" applyProtection="1"/>
    <xf numFmtId="0" fontId="0" fillId="0" borderId="5" xfId="0" applyFont="1" applyFill="1" applyBorder="1" applyAlignment="1" applyProtection="1"/>
    <xf numFmtId="166" fontId="5" fillId="0" borderId="18" xfId="0" applyNumberFormat="1" applyFont="1" applyFill="1" applyBorder="1" applyAlignment="1" applyProtection="1">
      <alignment horizontal="center"/>
    </xf>
    <xf numFmtId="166" fontId="5" fillId="0" borderId="23" xfId="0" applyNumberFormat="1" applyFont="1" applyFill="1" applyBorder="1" applyAlignment="1" applyProtection="1">
      <alignment horizontal="center"/>
    </xf>
    <xf numFmtId="0" fontId="0" fillId="0" borderId="22" xfId="0" applyFont="1" applyFill="1" applyBorder="1" applyAlignment="1" applyProtection="1"/>
    <xf numFmtId="166" fontId="5" fillId="0" borderId="2" xfId="0" applyNumberFormat="1" applyFont="1" applyFill="1" applyBorder="1" applyAlignment="1" applyProtection="1">
      <alignment horizontal="center"/>
    </xf>
    <xf numFmtId="166" fontId="5" fillId="0" borderId="5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8" borderId="15" xfId="0" applyFont="1" applyFill="1" applyBorder="1" applyProtection="1"/>
    <xf numFmtId="0" fontId="0" fillId="4" borderId="16" xfId="0" applyFont="1" applyFill="1" applyBorder="1" applyProtection="1"/>
    <xf numFmtId="0" fontId="0" fillId="5" borderId="16" xfId="0" applyFont="1" applyFill="1" applyBorder="1" applyProtection="1"/>
    <xf numFmtId="0" fontId="0" fillId="2" borderId="16" xfId="0" applyFont="1" applyFill="1" applyBorder="1" applyProtection="1"/>
    <xf numFmtId="0" fontId="0" fillId="6" borderId="17" xfId="0" applyFont="1" applyFill="1" applyBorder="1" applyProtection="1"/>
    <xf numFmtId="166" fontId="0" fillId="0" borderId="25" xfId="0" applyNumberFormat="1" applyFont="1" applyFill="1" applyBorder="1" applyAlignment="1" applyProtection="1">
      <alignment horizontal="center"/>
    </xf>
    <xf numFmtId="1" fontId="0" fillId="0" borderId="25" xfId="0" applyNumberFormat="1" applyFont="1" applyFill="1" applyBorder="1" applyAlignment="1" applyProtection="1">
      <alignment horizontal="center"/>
    </xf>
    <xf numFmtId="0" fontId="5" fillId="8" borderId="4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166" fontId="0" fillId="0" borderId="30" xfId="0" applyNumberFormat="1" applyFont="1" applyFill="1" applyBorder="1" applyAlignment="1" applyProtection="1">
      <alignment horizontal="center"/>
    </xf>
    <xf numFmtId="167" fontId="0" fillId="0" borderId="25" xfId="1" applyNumberFormat="1" applyFont="1" applyFill="1" applyBorder="1" applyAlignment="1" applyProtection="1">
      <alignment horizontal="center"/>
    </xf>
    <xf numFmtId="1" fontId="5" fillId="0" borderId="31" xfId="0" applyNumberFormat="1" applyFont="1" applyFill="1" applyBorder="1" applyAlignment="1" applyProtection="1">
      <alignment horizontal="center"/>
    </xf>
    <xf numFmtId="166" fontId="5" fillId="0" borderId="35" xfId="0" applyNumberFormat="1" applyFont="1" applyFill="1" applyBorder="1" applyAlignment="1" applyProtection="1">
      <alignment horizontal="center" vertical="center"/>
    </xf>
    <xf numFmtId="1" fontId="5" fillId="0" borderId="36" xfId="1" applyNumberFormat="1" applyFont="1" applyFill="1" applyBorder="1" applyAlignment="1" applyProtection="1">
      <alignment horizontal="center" vertical="center"/>
    </xf>
    <xf numFmtId="167" fontId="5" fillId="0" borderId="36" xfId="1" applyNumberFormat="1" applyFont="1" applyFill="1" applyBorder="1" applyAlignment="1" applyProtection="1">
      <alignment horizontal="center" vertical="center"/>
    </xf>
    <xf numFmtId="1" fontId="5" fillId="0" borderId="36" xfId="0" applyNumberFormat="1" applyFont="1" applyFill="1" applyBorder="1" applyAlignment="1" applyProtection="1">
      <alignment horizontal="center"/>
    </xf>
    <xf numFmtId="166" fontId="5" fillId="0" borderId="28" xfId="0" applyNumberFormat="1" applyFont="1" applyFill="1" applyBorder="1" applyAlignment="1" applyProtection="1">
      <alignment horizontal="center"/>
    </xf>
    <xf numFmtId="0" fontId="0" fillId="0" borderId="35" xfId="0" applyFont="1" applyBorder="1" applyAlignment="1" applyProtection="1">
      <alignment horizontal="center"/>
    </xf>
    <xf numFmtId="0" fontId="0" fillId="0" borderId="36" xfId="0" applyFont="1" applyBorder="1" applyAlignment="1" applyProtection="1">
      <alignment horizontal="center"/>
    </xf>
    <xf numFmtId="167" fontId="5" fillId="0" borderId="36" xfId="1" applyNumberFormat="1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4" borderId="36" xfId="0" applyFont="1" applyFill="1" applyBorder="1" applyAlignment="1" applyProtection="1">
      <alignment horizontal="center" vertical="center"/>
    </xf>
    <xf numFmtId="0" fontId="5" fillId="5" borderId="36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left" vertical="center"/>
    </xf>
    <xf numFmtId="0" fontId="5" fillId="6" borderId="28" xfId="0" applyFont="1" applyFill="1" applyBorder="1" applyAlignment="1" applyProtection="1">
      <alignment horizontal="center" vertical="center"/>
    </xf>
    <xf numFmtId="166" fontId="0" fillId="0" borderId="37" xfId="0" applyNumberFormat="1" applyFont="1" applyFill="1" applyBorder="1" applyAlignment="1" applyProtection="1">
      <alignment horizontal="center"/>
    </xf>
    <xf numFmtId="1" fontId="0" fillId="0" borderId="38" xfId="0" applyNumberFormat="1" applyFont="1" applyFill="1" applyBorder="1" applyAlignment="1" applyProtection="1">
      <alignment horizontal="center"/>
    </xf>
    <xf numFmtId="167" fontId="0" fillId="0" borderId="38" xfId="0" applyNumberFormat="1" applyFont="1" applyBorder="1" applyAlignment="1" applyProtection="1">
      <alignment horizontal="center"/>
    </xf>
    <xf numFmtId="1" fontId="5" fillId="0" borderId="38" xfId="0" applyNumberFormat="1" applyFont="1" applyFill="1" applyBorder="1" applyAlignment="1" applyProtection="1">
      <alignment horizontal="center"/>
    </xf>
    <xf numFmtId="166" fontId="0" fillId="0" borderId="39" xfId="0" applyNumberFormat="1" applyFont="1" applyFill="1" applyBorder="1" applyAlignment="1" applyProtection="1">
      <alignment horizontal="center"/>
    </xf>
    <xf numFmtId="1" fontId="5" fillId="0" borderId="40" xfId="0" applyNumberFormat="1" applyFont="1" applyFill="1" applyBorder="1" applyAlignment="1" applyProtection="1">
      <alignment horizontal="center"/>
    </xf>
    <xf numFmtId="166" fontId="0" fillId="0" borderId="38" xfId="0" applyNumberFormat="1" applyFont="1" applyFill="1" applyBorder="1" applyAlignment="1" applyProtection="1">
      <alignment horizontal="center"/>
    </xf>
    <xf numFmtId="167" fontId="0" fillId="0" borderId="38" xfId="1" applyNumberFormat="1" applyFont="1" applyFill="1" applyBorder="1" applyAlignment="1" applyProtection="1">
      <alignment horizontal="center"/>
    </xf>
    <xf numFmtId="166" fontId="0" fillId="8" borderId="37" xfId="0" applyNumberFormat="1" applyFont="1" applyFill="1" applyBorder="1" applyAlignment="1" applyProtection="1">
      <alignment horizontal="center"/>
    </xf>
    <xf numFmtId="1" fontId="0" fillId="4" borderId="41" xfId="0" applyNumberFormat="1" applyFont="1" applyFill="1" applyBorder="1" applyAlignment="1" applyProtection="1">
      <alignment horizontal="center"/>
    </xf>
    <xf numFmtId="167" fontId="0" fillId="5" borderId="38" xfId="1" applyNumberFormat="1" applyFont="1" applyFill="1" applyBorder="1" applyAlignment="1" applyProtection="1">
      <alignment horizontal="center"/>
    </xf>
    <xf numFmtId="1" fontId="5" fillId="2" borderId="38" xfId="0" applyNumberFormat="1" applyFont="1" applyFill="1" applyBorder="1" applyAlignment="1" applyProtection="1">
      <alignment horizontal="center"/>
    </xf>
    <xf numFmtId="166" fontId="0" fillId="6" borderId="38" xfId="0" applyNumberFormat="1" applyFont="1" applyFill="1" applyBorder="1" applyAlignment="1" applyProtection="1">
      <alignment horizontal="center"/>
    </xf>
    <xf numFmtId="166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 vertical="center"/>
    </xf>
    <xf numFmtId="0" fontId="0" fillId="0" borderId="33" xfId="0" applyFont="1" applyBorder="1" applyProtection="1"/>
    <xf numFmtId="0" fontId="0" fillId="0" borderId="34" xfId="0" applyFont="1" applyBorder="1" applyAlignment="1" applyProtection="1">
      <alignment horizontal="center"/>
    </xf>
    <xf numFmtId="0" fontId="0" fillId="7" borderId="0" xfId="0" applyFont="1" applyFill="1" applyBorder="1" applyProtection="1"/>
    <xf numFmtId="0" fontId="0" fillId="0" borderId="27" xfId="0" applyBorder="1" applyAlignment="1" applyProtection="1">
      <alignment horizontal="center"/>
    </xf>
    <xf numFmtId="0" fontId="0" fillId="8" borderId="0" xfId="0" applyFill="1" applyBorder="1" applyProtection="1"/>
    <xf numFmtId="166" fontId="0" fillId="0" borderId="0" xfId="0" applyNumberFormat="1" applyFont="1" applyBorder="1" applyAlignment="1" applyProtection="1">
      <alignment horizontal="center"/>
    </xf>
    <xf numFmtId="166" fontId="0" fillId="0" borderId="27" xfId="0" applyNumberFormat="1" applyFont="1" applyBorder="1" applyAlignment="1" applyProtection="1">
      <alignment horizontal="center"/>
    </xf>
    <xf numFmtId="165" fontId="0" fillId="7" borderId="0" xfId="0" applyNumberFormat="1" applyFont="1" applyFill="1" applyBorder="1" applyProtection="1"/>
    <xf numFmtId="0" fontId="0" fillId="4" borderId="0" xfId="0" applyFill="1" applyBorder="1" applyProtection="1"/>
    <xf numFmtId="1" fontId="0" fillId="0" borderId="0" xfId="0" applyNumberFormat="1" applyFont="1" applyBorder="1" applyAlignment="1" applyProtection="1">
      <alignment horizontal="center"/>
    </xf>
    <xf numFmtId="166" fontId="0" fillId="3" borderId="0" xfId="0" applyNumberFormat="1" applyFont="1" applyFill="1" applyBorder="1" applyAlignment="1" applyProtection="1">
      <alignment horizontal="center"/>
      <protection locked="0"/>
    </xf>
    <xf numFmtId="0" fontId="0" fillId="7" borderId="0" xfId="0" applyFont="1" applyFill="1" applyBorder="1" applyAlignment="1" applyProtection="1">
      <alignment horizontal="left"/>
    </xf>
    <xf numFmtId="0" fontId="5" fillId="0" borderId="26" xfId="0" applyFont="1" applyBorder="1" applyProtection="1"/>
    <xf numFmtId="0" fontId="5" fillId="0" borderId="35" xfId="0" applyFont="1" applyBorder="1" applyProtection="1"/>
    <xf numFmtId="0" fontId="0" fillId="0" borderId="36" xfId="0" applyFont="1" applyBorder="1" applyProtection="1"/>
    <xf numFmtId="0" fontId="0" fillId="0" borderId="36" xfId="0" applyFont="1" applyFill="1" applyBorder="1" applyProtection="1"/>
    <xf numFmtId="166" fontId="5" fillId="6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66" fontId="0" fillId="0" borderId="5" xfId="0" applyNumberFormat="1" applyFont="1" applyFill="1" applyBorder="1" applyAlignment="1" applyProtection="1">
      <alignment horizontal="center"/>
      <protection locked="0"/>
    </xf>
    <xf numFmtId="166" fontId="5" fillId="0" borderId="13" xfId="0" applyNumberFormat="1" applyFont="1" applyFill="1" applyBorder="1" applyAlignment="1" applyProtection="1">
      <alignment horizontal="center" vertical="center"/>
    </xf>
    <xf numFmtId="166" fontId="0" fillId="0" borderId="0" xfId="0" applyNumberFormat="1" applyFill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0" fontId="0" fillId="0" borderId="34" xfId="0" applyFont="1" applyBorder="1" applyAlignment="1" applyProtection="1">
      <alignment horizontal="center"/>
    </xf>
    <xf numFmtId="0" fontId="0" fillId="0" borderId="36" xfId="0" applyFont="1" applyBorder="1" applyAlignment="1" applyProtection="1">
      <alignment horizontal="center"/>
    </xf>
    <xf numFmtId="0" fontId="2" fillId="0" borderId="0" xfId="0" applyFont="1" applyBorder="1" applyProtection="1"/>
    <xf numFmtId="0" fontId="5" fillId="0" borderId="0" xfId="0" applyNumberFormat="1" applyFont="1" applyFill="1" applyBorder="1" applyAlignment="1" applyProtection="1"/>
    <xf numFmtId="0" fontId="0" fillId="7" borderId="0" xfId="0" applyFont="1" applyFill="1" applyProtection="1"/>
    <xf numFmtId="0" fontId="0" fillId="7" borderId="0" xfId="0" applyFill="1" applyBorder="1" applyProtection="1"/>
    <xf numFmtId="0" fontId="8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/>
    <xf numFmtId="0" fontId="8" fillId="7" borderId="0" xfId="0" applyFont="1" applyFill="1" applyBorder="1" applyAlignment="1" applyProtection="1"/>
    <xf numFmtId="0" fontId="0" fillId="0" borderId="0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0" fontId="0" fillId="0" borderId="34" xfId="0" applyFont="1" applyBorder="1" applyAlignment="1" applyProtection="1">
      <alignment horizontal="center"/>
    </xf>
    <xf numFmtId="0" fontId="0" fillId="0" borderId="35" xfId="0" applyFont="1" applyBorder="1" applyAlignment="1" applyProtection="1">
      <alignment horizontal="center"/>
    </xf>
    <xf numFmtId="0" fontId="0" fillId="0" borderId="36" xfId="0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/>
    </xf>
    <xf numFmtId="167" fontId="5" fillId="0" borderId="13" xfId="1" applyNumberFormat="1" applyFont="1" applyFill="1" applyBorder="1" applyAlignment="1" applyProtection="1">
      <alignment horizontal="center" vertical="center"/>
    </xf>
    <xf numFmtId="1" fontId="5" fillId="0" borderId="13" xfId="0" applyNumberFormat="1" applyFont="1" applyFill="1" applyBorder="1" applyAlignment="1" applyProtection="1">
      <alignment horizontal="center" vertical="center"/>
    </xf>
    <xf numFmtId="0" fontId="5" fillId="8" borderId="35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0" borderId="32" xfId="0" applyFont="1" applyBorder="1" applyAlignment="1" applyProtection="1"/>
    <xf numFmtId="0" fontId="0" fillId="0" borderId="33" xfId="0" applyFont="1" applyBorder="1" applyAlignment="1" applyProtection="1"/>
    <xf numFmtId="0" fontId="0" fillId="0" borderId="34" xfId="0" applyFont="1" applyBorder="1" applyAlignment="1" applyProtection="1"/>
    <xf numFmtId="0" fontId="0" fillId="0" borderId="26" xfId="0" applyFont="1" applyBorder="1" applyAlignment="1" applyProtection="1"/>
    <xf numFmtId="0" fontId="0" fillId="0" borderId="0" xfId="0" applyFont="1" applyBorder="1" applyAlignment="1" applyProtection="1"/>
    <xf numFmtId="0" fontId="0" fillId="0" borderId="27" xfId="0" applyFont="1" applyBorder="1" applyAlignment="1" applyProtection="1"/>
    <xf numFmtId="0" fontId="0" fillId="0" borderId="35" xfId="0" applyFont="1" applyBorder="1" applyAlignment="1" applyProtection="1"/>
    <xf numFmtId="0" fontId="0" fillId="0" borderId="36" xfId="0" applyFont="1" applyBorder="1" applyAlignment="1" applyProtection="1"/>
    <xf numFmtId="0" fontId="0" fillId="0" borderId="28" xfId="0" applyFont="1" applyBorder="1" applyAlignment="1" applyProtection="1"/>
    <xf numFmtId="1" fontId="0" fillId="0" borderId="32" xfId="0" applyNumberFormat="1" applyFont="1" applyFill="1" applyBorder="1" applyAlignment="1" applyProtection="1"/>
    <xf numFmtId="1" fontId="0" fillId="0" borderId="33" xfId="0" applyNumberFormat="1" applyFont="1" applyFill="1" applyBorder="1" applyAlignment="1" applyProtection="1"/>
    <xf numFmtId="1" fontId="0" fillId="0" borderId="26" xfId="0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1" fontId="0" fillId="0" borderId="35" xfId="0" applyNumberFormat="1" applyFont="1" applyFill="1" applyBorder="1" applyAlignment="1" applyProtection="1"/>
    <xf numFmtId="1" fontId="0" fillId="0" borderId="36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8" borderId="5" xfId="0" applyFill="1" applyBorder="1" applyAlignment="1" applyProtection="1"/>
    <xf numFmtId="0" fontId="0" fillId="4" borderId="7" xfId="0" applyFill="1" applyBorder="1" applyAlignment="1" applyProtection="1">
      <alignment horizontal="left"/>
    </xf>
    <xf numFmtId="0" fontId="0" fillId="6" borderId="17" xfId="0" applyFill="1" applyBorder="1" applyProtection="1"/>
    <xf numFmtId="0" fontId="0" fillId="5" borderId="7" xfId="0" applyFill="1" applyBorder="1" applyAlignment="1" applyProtection="1"/>
    <xf numFmtId="0" fontId="0" fillId="2" borderId="7" xfId="0" applyFill="1" applyBorder="1" applyAlignment="1" applyProtection="1"/>
    <xf numFmtId="0" fontId="0" fillId="6" borderId="2" xfId="0" applyFill="1" applyBorder="1" applyAlignment="1" applyProtection="1"/>
    <xf numFmtId="0" fontId="0" fillId="8" borderId="15" xfId="0" applyFill="1" applyBorder="1" applyProtection="1"/>
    <xf numFmtId="0" fontId="0" fillId="4" borderId="16" xfId="0" applyFill="1" applyBorder="1" applyProtection="1"/>
    <xf numFmtId="0" fontId="0" fillId="5" borderId="16" xfId="0" applyFill="1" applyBorder="1" applyProtection="1"/>
    <xf numFmtId="0" fontId="0" fillId="2" borderId="16" xfId="0" applyFill="1" applyBorder="1" applyProtection="1"/>
    <xf numFmtId="0" fontId="0" fillId="0" borderId="0" xfId="0" applyAlignment="1">
      <alignment horizontal="left"/>
    </xf>
    <xf numFmtId="0" fontId="0" fillId="0" borderId="43" xfId="0" applyFont="1" applyFill="1" applyBorder="1" applyProtection="1"/>
    <xf numFmtId="0" fontId="0" fillId="0" borderId="43" xfId="0" applyFont="1" applyFill="1" applyBorder="1" applyAlignment="1" applyProtection="1"/>
    <xf numFmtId="1" fontId="0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1" fontId="0" fillId="0" borderId="27" xfId="0" applyNumberFormat="1" applyFont="1" applyBorder="1" applyAlignment="1" applyProtection="1">
      <alignment horizontal="center"/>
    </xf>
    <xf numFmtId="0" fontId="0" fillId="0" borderId="33" xfId="0" applyBorder="1" applyProtection="1"/>
    <xf numFmtId="0" fontId="0" fillId="0" borderId="33" xfId="0" applyFont="1" applyFill="1" applyBorder="1" applyProtection="1"/>
    <xf numFmtId="1" fontId="0" fillId="0" borderId="0" xfId="0" quotePrefix="1" applyNumberFormat="1" applyFill="1" applyBorder="1" applyAlignment="1" applyProtection="1">
      <alignment horizontal="center"/>
    </xf>
    <xf numFmtId="0" fontId="0" fillId="0" borderId="32" xfId="0" applyFont="1" applyFill="1" applyBorder="1" applyAlignment="1" applyProtection="1"/>
    <xf numFmtId="0" fontId="0" fillId="0" borderId="33" xfId="0" applyFont="1" applyFill="1" applyBorder="1" applyAlignment="1" applyProtection="1"/>
    <xf numFmtId="0" fontId="0" fillId="0" borderId="34" xfId="0" applyFont="1" applyFill="1" applyBorder="1" applyAlignment="1" applyProtection="1"/>
    <xf numFmtId="0" fontId="0" fillId="0" borderId="26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27" xfId="0" applyFont="1" applyFill="1" applyBorder="1" applyAlignment="1" applyProtection="1"/>
    <xf numFmtId="0" fontId="0" fillId="0" borderId="35" xfId="0" applyFont="1" applyFill="1" applyBorder="1" applyAlignment="1" applyProtection="1"/>
    <xf numFmtId="0" fontId="0" fillId="0" borderId="36" xfId="0" applyFont="1" applyFill="1" applyBorder="1" applyAlignment="1" applyProtection="1"/>
    <xf numFmtId="0" fontId="0" fillId="0" borderId="28" xfId="0" applyFont="1" applyFill="1" applyBorder="1" applyAlignment="1" applyProtection="1"/>
    <xf numFmtId="0" fontId="0" fillId="0" borderId="0" xfId="0" applyAlignment="1">
      <alignment horizontal="center"/>
    </xf>
    <xf numFmtId="0" fontId="5" fillId="0" borderId="0" xfId="0" applyFont="1"/>
    <xf numFmtId="0" fontId="5" fillId="0" borderId="27" xfId="0" applyFont="1" applyBorder="1" applyAlignment="1" applyProtection="1">
      <alignment horizontal="center"/>
    </xf>
    <xf numFmtId="0" fontId="5" fillId="0" borderId="34" xfId="0" applyFont="1" applyBorder="1" applyAlignment="1" applyProtection="1"/>
    <xf numFmtId="0" fontId="5" fillId="0" borderId="27" xfId="0" applyFont="1" applyBorder="1" applyAlignment="1" applyProtection="1"/>
    <xf numFmtId="0" fontId="5" fillId="0" borderId="28" xfId="0" applyFont="1" applyBorder="1" applyAlignment="1" applyProtection="1"/>
    <xf numFmtId="1" fontId="5" fillId="0" borderId="34" xfId="0" applyNumberFormat="1" applyFont="1" applyFill="1" applyBorder="1" applyAlignment="1" applyProtection="1"/>
    <xf numFmtId="1" fontId="5" fillId="0" borderId="27" xfId="0" applyNumberFormat="1" applyFont="1" applyFill="1" applyBorder="1" applyAlignment="1" applyProtection="1"/>
    <xf numFmtId="1" fontId="5" fillId="0" borderId="28" xfId="0" applyNumberFormat="1" applyFont="1" applyFill="1" applyBorder="1" applyAlignment="1" applyProtection="1"/>
    <xf numFmtId="0" fontId="5" fillId="0" borderId="0" xfId="0" applyFont="1" applyBorder="1" applyProtection="1"/>
    <xf numFmtId="0" fontId="5" fillId="0" borderId="36" xfId="0" applyFont="1" applyBorder="1" applyProtection="1"/>
    <xf numFmtId="0" fontId="5" fillId="0" borderId="44" xfId="0" applyFont="1" applyBorder="1" applyAlignment="1" applyProtection="1"/>
    <xf numFmtId="0" fontId="5" fillId="8" borderId="37" xfId="0" applyFont="1" applyFill="1" applyBorder="1" applyAlignment="1" applyProtection="1">
      <alignment horizontal="center" vertical="center"/>
    </xf>
    <xf numFmtId="0" fontId="5" fillId="4" borderId="38" xfId="0" applyFont="1" applyFill="1" applyBorder="1" applyAlignment="1" applyProtection="1">
      <alignment horizontal="center" vertical="center"/>
    </xf>
    <xf numFmtId="0" fontId="5" fillId="5" borderId="38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left" vertical="center"/>
    </xf>
    <xf numFmtId="0" fontId="5" fillId="6" borderId="40" xfId="0" applyFont="1" applyFill="1" applyBorder="1" applyAlignment="1" applyProtection="1">
      <alignment horizontal="center" vertical="center"/>
    </xf>
    <xf numFmtId="1" fontId="10" fillId="0" borderId="8" xfId="0" applyNumberFormat="1" applyFont="1" applyFill="1" applyBorder="1" applyAlignment="1" applyProtection="1">
      <alignment horizontal="center"/>
    </xf>
    <xf numFmtId="18" fontId="0" fillId="0" borderId="0" xfId="0" applyNumberFormat="1" applyFont="1" applyBorder="1" applyProtection="1"/>
    <xf numFmtId="1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166" fontId="0" fillId="0" borderId="0" xfId="0" applyNumberFormat="1" applyFill="1" applyBorder="1" applyAlignment="1" applyProtection="1">
      <alignment horizontal="right"/>
    </xf>
    <xf numFmtId="166" fontId="0" fillId="3" borderId="5" xfId="0" applyNumberFormat="1" applyFill="1" applyBorder="1" applyAlignment="1" applyProtection="1">
      <alignment horizontal="center"/>
      <protection locked="0"/>
    </xf>
    <xf numFmtId="1" fontId="3" fillId="0" borderId="22" xfId="0" applyNumberFormat="1" applyFont="1" applyFill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1" fontId="0" fillId="0" borderId="27" xfId="0" applyNumberFormat="1" applyFont="1" applyFill="1" applyBorder="1" applyAlignment="1" applyProtection="1"/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" fontId="0" fillId="0" borderId="27" xfId="0" applyNumberFormat="1" applyFill="1" applyBorder="1" applyAlignment="1" applyProtection="1"/>
    <xf numFmtId="0" fontId="5" fillId="0" borderId="7" xfId="0" applyFont="1" applyFill="1" applyBorder="1" applyProtection="1"/>
    <xf numFmtId="0" fontId="5" fillId="0" borderId="7" xfId="0" applyFont="1" applyFill="1" applyBorder="1" applyAlignment="1" applyProtection="1">
      <alignment horizontal="left"/>
    </xf>
    <xf numFmtId="0" fontId="5" fillId="0" borderId="27" xfId="0" applyFont="1" applyBorder="1" applyAlignment="1" applyProtection="1">
      <alignment vertical="center"/>
    </xf>
    <xf numFmtId="0" fontId="4" fillId="0" borderId="0" xfId="2" applyAlignment="1" applyProtection="1"/>
    <xf numFmtId="0" fontId="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166" fontId="0" fillId="0" borderId="0" xfId="0" applyNumberFormat="1" applyAlignment="1">
      <alignment horizontal="right"/>
    </xf>
    <xf numFmtId="0" fontId="0" fillId="0" borderId="0" xfId="0" applyFont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vertical="center"/>
    </xf>
    <xf numFmtId="0" fontId="0" fillId="0" borderId="26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3" fillId="0" borderId="18" xfId="0" quotePrefix="1" applyFont="1" applyFill="1" applyBorder="1" applyAlignment="1" applyProtection="1">
      <alignment horizontal="center" vertical="center"/>
      <protection hidden="1"/>
    </xf>
    <xf numFmtId="0" fontId="3" fillId="0" borderId="8" xfId="0" quotePrefix="1" applyFont="1" applyFill="1" applyBorder="1" applyAlignment="1" applyProtection="1">
      <alignment horizontal="center" vertical="center"/>
      <protection hidden="1"/>
    </xf>
    <xf numFmtId="0" fontId="3" fillId="0" borderId="20" xfId="0" quotePrefix="1" applyFont="1" applyFill="1" applyBorder="1" applyAlignment="1" applyProtection="1">
      <alignment horizontal="center" vertical="center"/>
      <protection hidden="1"/>
    </xf>
    <xf numFmtId="0" fontId="3" fillId="0" borderId="6" xfId="0" quotePrefix="1" applyFont="1" applyFill="1" applyBorder="1" applyAlignment="1" applyProtection="1">
      <alignment horizontal="center" vertical="center"/>
      <protection hidden="1"/>
    </xf>
    <xf numFmtId="0" fontId="3" fillId="0" borderId="11" xfId="0" quotePrefix="1" applyFont="1" applyFill="1" applyBorder="1" applyAlignment="1" applyProtection="1">
      <alignment horizontal="center" vertical="center"/>
      <protection hidden="1"/>
    </xf>
    <xf numFmtId="0" fontId="3" fillId="0" borderId="3" xfId="0" quotePrefix="1" applyFont="1" applyFill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0" fillId="8" borderId="0" xfId="0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3" fillId="0" borderId="23" xfId="0" quotePrefix="1" applyFont="1" applyFill="1" applyBorder="1" applyAlignment="1" applyProtection="1">
      <alignment horizontal="center" vertical="center"/>
      <protection hidden="1"/>
    </xf>
    <xf numFmtId="0" fontId="5" fillId="0" borderId="4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Januar!$A$1</c:f>
          <c:strCache>
            <c:ptCount val="1"/>
            <c:pt idx="0">
              <c:v>Blodsukkermålinger</c:v>
            </c:pt>
          </c:strCache>
        </c:strRef>
      </c:tx>
      <c:layout/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Januar!$S$5</c:f>
              <c:strCache>
                <c:ptCount val="1"/>
                <c:pt idx="0">
                  <c:v> Hæmoglobin A1c (IFCC) 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Januar!$T$3:$AZ$3</c:f>
              <c:strCache>
                <c:ptCount val="33"/>
                <c:pt idx="0">
                  <c:v>Avg Dec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Avg.Jan </c:v>
                </c:pt>
              </c:strCache>
            </c:strRef>
          </c:cat>
          <c:val>
            <c:numRef>
              <c:f>Januar!$T$5:$AZ$5</c:f>
              <c:numCache>
                <c:formatCode>0</c:formatCode>
                <c:ptCount val="33"/>
                <c:pt idx="0">
                  <c:v>71.295408805031443</c:v>
                </c:pt>
                <c:pt idx="1">
                  <c:v>63.046352201257861</c:v>
                </c:pt>
                <c:pt idx="2">
                  <c:v>74.732515723270438</c:v>
                </c:pt>
                <c:pt idx="3">
                  <c:v>69.233144654088065</c:v>
                </c:pt>
                <c:pt idx="4">
                  <c:v>78.169622641509434</c:v>
                </c:pt>
                <c:pt idx="5">
                  <c:v>51.36018867924529</c:v>
                </c:pt>
                <c:pt idx="6">
                  <c:v>69.233144654088065</c:v>
                </c:pt>
                <c:pt idx="7">
                  <c:v>67.858301886792461</c:v>
                </c:pt>
                <c:pt idx="8">
                  <c:v>72.670251572327047</c:v>
                </c:pt>
                <c:pt idx="9">
                  <c:v>59.609245283018879</c:v>
                </c:pt>
                <c:pt idx="10">
                  <c:v>64.421194968553465</c:v>
                </c:pt>
                <c:pt idx="11">
                  <c:v>51.36018867924529</c:v>
                </c:pt>
                <c:pt idx="12">
                  <c:v>50.672767295597481</c:v>
                </c:pt>
                <c:pt idx="13">
                  <c:v>58.921823899371077</c:v>
                </c:pt>
                <c:pt idx="14">
                  <c:v>73.357672955974849</c:v>
                </c:pt>
                <c:pt idx="15">
                  <c:v>64.421194968553465</c:v>
                </c:pt>
                <c:pt idx="16">
                  <c:v>76.107358490566043</c:v>
                </c:pt>
                <c:pt idx="17">
                  <c:v>51.36018867924529</c:v>
                </c:pt>
                <c:pt idx="18">
                  <c:v>63.046352201257861</c:v>
                </c:pt>
                <c:pt idx="19">
                  <c:v>51.36018867924529</c:v>
                </c:pt>
                <c:pt idx="20">
                  <c:v>70.607987421383655</c:v>
                </c:pt>
                <c:pt idx="21">
                  <c:v>58.921823899371077</c:v>
                </c:pt>
                <c:pt idx="22">
                  <c:v>68.545723270440263</c:v>
                </c:pt>
                <c:pt idx="23">
                  <c:v>51.36018867924529</c:v>
                </c:pt>
                <c:pt idx="24">
                  <c:v>62.358930817610066</c:v>
                </c:pt>
                <c:pt idx="25">
                  <c:v>54.797295597484293</c:v>
                </c:pt>
                <c:pt idx="26">
                  <c:v>51.36018867924529</c:v>
                </c:pt>
                <c:pt idx="27">
                  <c:v>61.671509433962264</c:v>
                </c:pt>
                <c:pt idx="28">
                  <c:v>51.36018867924529</c:v>
                </c:pt>
                <c:pt idx="29">
                  <c:v>71.982830188679259</c:v>
                </c:pt>
                <c:pt idx="30">
                  <c:v>64.421194968553465</c:v>
                </c:pt>
                <c:pt idx="31">
                  <c:v>51.36018867924529</c:v>
                </c:pt>
                <c:pt idx="32">
                  <c:v>62.248056400892679</c:v>
                </c:pt>
              </c:numCache>
            </c:numRef>
          </c:val>
        </c:ser>
        <c:hiLowLines/>
        <c:marker val="1"/>
        <c:axId val="147481728"/>
        <c:axId val="147484032"/>
      </c:lineChart>
      <c:lineChart>
        <c:grouping val="standard"/>
        <c:ser>
          <c:idx val="1"/>
          <c:order val="1"/>
          <c:tx>
            <c:strRef>
              <c:f>Januar!$S$4</c:f>
              <c:strCache>
                <c:ptCount val="1"/>
                <c:pt idx="0">
                  <c:v> Glucose middel P (fra HbA1c IFCC) 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Januar!$U$3:$AZ$3</c:f>
              <c:strCach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Avg.Jan </c:v>
                </c:pt>
              </c:strCache>
            </c:strRef>
          </c:cat>
          <c:val>
            <c:numRef>
              <c:f>Januar!$T$4:$AZ$4</c:f>
              <c:numCache>
                <c:formatCode>0.0</c:formatCode>
                <c:ptCount val="33"/>
                <c:pt idx="0">
                  <c:v>11.2</c:v>
                </c:pt>
                <c:pt idx="1">
                  <c:v>10</c:v>
                </c:pt>
                <c:pt idx="2">
                  <c:v>11.699999999999998</c:v>
                </c:pt>
                <c:pt idx="3">
                  <c:v>10.9</c:v>
                </c:pt>
                <c:pt idx="4">
                  <c:v>12.199999999999998</c:v>
                </c:pt>
                <c:pt idx="5">
                  <c:v>8.3000000000000007</c:v>
                </c:pt>
                <c:pt idx="6">
                  <c:v>10.9</c:v>
                </c:pt>
                <c:pt idx="7">
                  <c:v>10.699999999999998</c:v>
                </c:pt>
                <c:pt idx="8">
                  <c:v>11.4</c:v>
                </c:pt>
                <c:pt idx="9">
                  <c:v>9.5</c:v>
                </c:pt>
                <c:pt idx="10">
                  <c:v>10.199999999999999</c:v>
                </c:pt>
                <c:pt idx="11">
                  <c:v>8.3000000000000007</c:v>
                </c:pt>
                <c:pt idx="12">
                  <c:v>8.1999999999999993</c:v>
                </c:pt>
                <c:pt idx="13">
                  <c:v>9.4</c:v>
                </c:pt>
                <c:pt idx="14">
                  <c:v>11.5</c:v>
                </c:pt>
                <c:pt idx="15">
                  <c:v>10.199999999999999</c:v>
                </c:pt>
                <c:pt idx="16">
                  <c:v>11.9</c:v>
                </c:pt>
                <c:pt idx="17">
                  <c:v>8.3000000000000007</c:v>
                </c:pt>
                <c:pt idx="18">
                  <c:v>10</c:v>
                </c:pt>
                <c:pt idx="19">
                  <c:v>8.3000000000000007</c:v>
                </c:pt>
                <c:pt idx="20">
                  <c:v>11.1</c:v>
                </c:pt>
                <c:pt idx="21">
                  <c:v>9.4</c:v>
                </c:pt>
                <c:pt idx="22">
                  <c:v>10.800000000000002</c:v>
                </c:pt>
                <c:pt idx="23">
                  <c:v>8.3000000000000007</c:v>
                </c:pt>
                <c:pt idx="24">
                  <c:v>9.9</c:v>
                </c:pt>
                <c:pt idx="25">
                  <c:v>8.8000000000000007</c:v>
                </c:pt>
                <c:pt idx="26">
                  <c:v>8.3000000000000007</c:v>
                </c:pt>
                <c:pt idx="27">
                  <c:v>9.8000000000000007</c:v>
                </c:pt>
                <c:pt idx="28">
                  <c:v>8.3000000000000007</c:v>
                </c:pt>
                <c:pt idx="29">
                  <c:v>11.300000000000002</c:v>
                </c:pt>
                <c:pt idx="30">
                  <c:v>10.199999999999999</c:v>
                </c:pt>
                <c:pt idx="31">
                  <c:v>8.3000000000000007</c:v>
                </c:pt>
                <c:pt idx="32">
                  <c:v>9.8838709677419381</c:v>
                </c:pt>
              </c:numCache>
            </c:numRef>
          </c:val>
        </c:ser>
        <c:marker val="1"/>
        <c:axId val="151555456"/>
        <c:axId val="151553536"/>
      </c:lineChart>
      <c:catAx>
        <c:axId val="147481728"/>
        <c:scaling>
          <c:orientation val="minMax"/>
        </c:scaling>
        <c:axPos val="b"/>
        <c:majorGridlines/>
        <c:title>
          <c:tx>
            <c:strRef>
              <c:f>Januar!$S$3</c:f>
              <c:strCache>
                <c:ptCount val="1"/>
                <c:pt idx="0">
                  <c:v> Jan 2019</c:v>
                </c:pt>
              </c:strCache>
            </c:strRef>
          </c:tx>
          <c:layout/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484032"/>
        <c:crosses val="autoZero"/>
        <c:auto val="1"/>
        <c:lblAlgn val="ctr"/>
        <c:lblOffset val="100"/>
        <c:tickLblSkip val="1"/>
        <c:tickMarkSkip val="1"/>
      </c:catAx>
      <c:valAx>
        <c:axId val="147484032"/>
        <c:scaling>
          <c:orientation val="minMax"/>
        </c:scaling>
        <c:axPos val="l"/>
        <c:majorGridlines/>
        <c:title>
          <c:tx>
            <c:strRef>
              <c:f>Januar!$S$6</c:f>
              <c:strCache>
                <c:ptCount val="1"/>
                <c:pt idx="0">
                  <c:v> Hæmoglobin A1c (IFCC)   [mmol/mol]   &amp;                                Glucose middel P (fra HbA1c IFCC)  [mmol/L]</c:v>
                </c:pt>
              </c:strCache>
            </c:strRef>
          </c:tx>
          <c:layout>
            <c:manualLayout>
              <c:xMode val="edge"/>
              <c:yMode val="edge"/>
              <c:x val="8.7668971754178548E-3"/>
              <c:y val="0.13116061606160617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481728"/>
        <c:crosses val="autoZero"/>
        <c:crossBetween val="midCat"/>
        <c:majorUnit val="5"/>
        <c:minorUnit val="2"/>
      </c:valAx>
      <c:valAx>
        <c:axId val="151553536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51555456"/>
        <c:crosses val="max"/>
        <c:crossBetween val="between"/>
      </c:valAx>
      <c:catAx>
        <c:axId val="151555456"/>
        <c:scaling>
          <c:orientation val="minMax"/>
        </c:scaling>
        <c:delete val="1"/>
        <c:axPos val="b"/>
        <c:tickLblPos val="none"/>
        <c:crossAx val="151553536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Oktober!$A$1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Oktober!$S$5</c:f>
              <c:strCache>
                <c:ptCount val="1"/>
                <c:pt idx="0">
                  <c:v>Hæmoglobin A1c (IFCC)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Oktober!$T$3:$AZ$3</c:f>
              <c:strCache>
                <c:ptCount val="33"/>
                <c:pt idx="0">
                  <c:v>Avg Sep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Avg.Okt</c:v>
                </c:pt>
              </c:strCache>
            </c:strRef>
          </c:cat>
          <c:val>
            <c:numRef>
              <c:f>Oktober!$T$5:$AZ$5</c:f>
              <c:numCache>
                <c:formatCode>0</c:formatCode>
                <c:ptCount val="33"/>
                <c:pt idx="0">
                  <c:v>58.578113207547162</c:v>
                </c:pt>
                <c:pt idx="1">
                  <c:v>63.046352201257861</c:v>
                </c:pt>
                <c:pt idx="2">
                  <c:v>49.297924528301884</c:v>
                </c:pt>
                <c:pt idx="3">
                  <c:v>49.297924528301884</c:v>
                </c:pt>
                <c:pt idx="4">
                  <c:v>65.796037735849069</c:v>
                </c:pt>
                <c:pt idx="5">
                  <c:v>66.483459119496857</c:v>
                </c:pt>
                <c:pt idx="6">
                  <c:v>49.297924528301884</c:v>
                </c:pt>
                <c:pt idx="7">
                  <c:v>68.545723270440263</c:v>
                </c:pt>
                <c:pt idx="8">
                  <c:v>64.421194968553465</c:v>
                </c:pt>
                <c:pt idx="9">
                  <c:v>56.17213836477989</c:v>
                </c:pt>
                <c:pt idx="10">
                  <c:v>56.17213836477989</c:v>
                </c:pt>
                <c:pt idx="11">
                  <c:v>56.17213836477989</c:v>
                </c:pt>
                <c:pt idx="12">
                  <c:v>64.421194968553465</c:v>
                </c:pt>
                <c:pt idx="13">
                  <c:v>56.17213836477989</c:v>
                </c:pt>
                <c:pt idx="14">
                  <c:v>56.17213836477989</c:v>
                </c:pt>
                <c:pt idx="15">
                  <c:v>62.358930817610066</c:v>
                </c:pt>
                <c:pt idx="16">
                  <c:v>56.17213836477989</c:v>
                </c:pt>
                <c:pt idx="17">
                  <c:v>56.17213836477989</c:v>
                </c:pt>
                <c:pt idx="18">
                  <c:v>62.358930817610066</c:v>
                </c:pt>
                <c:pt idx="19">
                  <c:v>56.17213836477989</c:v>
                </c:pt>
                <c:pt idx="20">
                  <c:v>56.17213836477989</c:v>
                </c:pt>
                <c:pt idx="21">
                  <c:v>63.046352201257861</c:v>
                </c:pt>
                <c:pt idx="22">
                  <c:v>56.17213836477989</c:v>
                </c:pt>
                <c:pt idx="23">
                  <c:v>56.17213836477989</c:v>
                </c:pt>
                <c:pt idx="24">
                  <c:v>62.358930817610066</c:v>
                </c:pt>
                <c:pt idx="25">
                  <c:v>56.17213836477989</c:v>
                </c:pt>
                <c:pt idx="26">
                  <c:v>56.17213836477989</c:v>
                </c:pt>
                <c:pt idx="27">
                  <c:v>61.900649895178198</c:v>
                </c:pt>
                <c:pt idx="28">
                  <c:v>56.17213836477989</c:v>
                </c:pt>
                <c:pt idx="29">
                  <c:v>56.17213836477989</c:v>
                </c:pt>
                <c:pt idx="30">
                  <c:v>62.358930817610066</c:v>
                </c:pt>
                <c:pt idx="31">
                  <c:v>56.17213836477989</c:v>
                </c:pt>
                <c:pt idx="32">
                  <c:v>58.507892743626158</c:v>
                </c:pt>
              </c:numCache>
            </c:numRef>
          </c:val>
        </c:ser>
        <c:hiLowLines/>
        <c:marker val="1"/>
        <c:axId val="146755584"/>
        <c:axId val="146757504"/>
      </c:lineChart>
      <c:lineChart>
        <c:grouping val="standard"/>
        <c:ser>
          <c:idx val="1"/>
          <c:order val="1"/>
          <c:tx>
            <c:strRef>
              <c:f>Oktober!$S$4</c:f>
              <c:strCache>
                <c:ptCount val="1"/>
                <c:pt idx="0">
                  <c:v> Glucose middel P (fra HbA1c IFCC)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Oktober!$T$3:$AZ$3</c:f>
              <c:strCache>
                <c:ptCount val="33"/>
                <c:pt idx="0">
                  <c:v>Avg Sep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Avg.Okt</c:v>
                </c:pt>
              </c:strCache>
            </c:strRef>
          </c:cat>
          <c:val>
            <c:numRef>
              <c:f>Oktober!$T$4:$AZ$4</c:f>
              <c:numCache>
                <c:formatCode>0.0</c:formatCode>
                <c:ptCount val="33"/>
                <c:pt idx="0">
                  <c:v>9.35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10.4</c:v>
                </c:pt>
                <c:pt idx="5">
                  <c:v>10.5</c:v>
                </c:pt>
                <c:pt idx="6">
                  <c:v>8</c:v>
                </c:pt>
                <c:pt idx="7">
                  <c:v>10.800000000000002</c:v>
                </c:pt>
                <c:pt idx="8">
                  <c:v>10.199999999999999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10.199999999999999</c:v>
                </c:pt>
                <c:pt idx="13">
                  <c:v>9</c:v>
                </c:pt>
                <c:pt idx="14">
                  <c:v>9</c:v>
                </c:pt>
                <c:pt idx="15">
                  <c:v>9.9</c:v>
                </c:pt>
                <c:pt idx="16">
                  <c:v>9</c:v>
                </c:pt>
                <c:pt idx="17">
                  <c:v>9</c:v>
                </c:pt>
                <c:pt idx="18">
                  <c:v>9.9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9.9</c:v>
                </c:pt>
                <c:pt idx="25">
                  <c:v>9</c:v>
                </c:pt>
                <c:pt idx="26">
                  <c:v>9</c:v>
                </c:pt>
                <c:pt idx="27">
                  <c:v>9.8333333333333339</c:v>
                </c:pt>
                <c:pt idx="28">
                  <c:v>9</c:v>
                </c:pt>
                <c:pt idx="29">
                  <c:v>9</c:v>
                </c:pt>
                <c:pt idx="30">
                  <c:v>9.9</c:v>
                </c:pt>
                <c:pt idx="31">
                  <c:v>9</c:v>
                </c:pt>
                <c:pt idx="32">
                  <c:v>9.3397849462365592</c:v>
                </c:pt>
              </c:numCache>
            </c:numRef>
          </c:val>
        </c:ser>
        <c:marker val="1"/>
        <c:axId val="146761216"/>
        <c:axId val="146759680"/>
      </c:lineChart>
      <c:catAx>
        <c:axId val="146755584"/>
        <c:scaling>
          <c:orientation val="minMax"/>
        </c:scaling>
        <c:axPos val="b"/>
        <c:majorGridlines/>
        <c:title>
          <c:tx>
            <c:strRef>
              <c:f>Oktober!$S$3</c:f>
              <c:strCache>
                <c:ptCount val="1"/>
                <c:pt idx="0">
                  <c:v>Okt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6757504"/>
        <c:crosses val="autoZero"/>
        <c:auto val="1"/>
        <c:lblAlgn val="ctr"/>
        <c:lblOffset val="100"/>
        <c:tickLblSkip val="1"/>
        <c:tickMarkSkip val="1"/>
      </c:catAx>
      <c:valAx>
        <c:axId val="146757504"/>
        <c:scaling>
          <c:orientation val="minMax"/>
        </c:scaling>
        <c:axPos val="l"/>
        <c:majorGridlines/>
        <c:title>
          <c:tx>
            <c:strRef>
              <c:f>Oktober!$S$6</c:f>
              <c:strCache>
                <c:ptCount val="1"/>
                <c:pt idx="0">
                  <c:v>Hæmoglobin A1c (IFCC)  [mmol/mol]   &amp;                                Glucose middel P (fra HbA1c IFCC) [mmol/L]</c:v>
                </c:pt>
              </c:strCache>
            </c:strRef>
          </c:tx>
          <c:layout>
            <c:manualLayout>
              <c:xMode val="edge"/>
              <c:yMode val="edge"/>
              <c:x val="1.3787992179287906E-2"/>
              <c:y val="0.12938052078679863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6755584"/>
        <c:crosses val="autoZero"/>
        <c:crossBetween val="midCat"/>
        <c:majorUnit val="5"/>
        <c:minorUnit val="2"/>
      </c:valAx>
      <c:valAx>
        <c:axId val="146759680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46761216"/>
        <c:crosses val="max"/>
        <c:crossBetween val="between"/>
      </c:valAx>
      <c:catAx>
        <c:axId val="146761216"/>
        <c:scaling>
          <c:orientation val="minMax"/>
        </c:scaling>
        <c:delete val="1"/>
        <c:axPos val="b"/>
        <c:tickLblPos val="none"/>
        <c:crossAx val="146759680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November!$A$1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November!$S$5</c:f>
              <c:strCache>
                <c:ptCount val="1"/>
                <c:pt idx="0">
                  <c:v>Hæmoglobin A1c (IFCC)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November!$T$3:$AZ$3</c:f>
              <c:strCache>
                <c:ptCount val="33"/>
                <c:pt idx="0">
                  <c:v>Avg Okt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Avg.Nov</c:v>
                </c:pt>
              </c:strCache>
            </c:strRef>
          </c:cat>
          <c:val>
            <c:numRef>
              <c:f>November!$T$5:$AZ$5</c:f>
              <c:numCache>
                <c:formatCode>0</c:formatCode>
                <c:ptCount val="33"/>
                <c:pt idx="0">
                  <c:v>58.507892743626158</c:v>
                </c:pt>
                <c:pt idx="1">
                  <c:v>49.297924528301884</c:v>
                </c:pt>
                <c:pt idx="2">
                  <c:v>58.234402515723275</c:v>
                </c:pt>
                <c:pt idx="3">
                  <c:v>49.297924528301884</c:v>
                </c:pt>
                <c:pt idx="4">
                  <c:v>52.735031446540887</c:v>
                </c:pt>
                <c:pt idx="5">
                  <c:v>60.29666666666666</c:v>
                </c:pt>
                <c:pt idx="6">
                  <c:v>51.36018867924529</c:v>
                </c:pt>
                <c:pt idx="7">
                  <c:v>49.297924528301884</c:v>
                </c:pt>
                <c:pt idx="8">
                  <c:v>67.858301886792461</c:v>
                </c:pt>
                <c:pt idx="9">
                  <c:v>49.297924528301884</c:v>
                </c:pt>
                <c:pt idx="10">
                  <c:v>49.297924528301884</c:v>
                </c:pt>
                <c:pt idx="11">
                  <c:v>65.796037735849069</c:v>
                </c:pt>
                <c:pt idx="12">
                  <c:v>49.297924528301884</c:v>
                </c:pt>
                <c:pt idx="13">
                  <c:v>57.546981132075473</c:v>
                </c:pt>
                <c:pt idx="14">
                  <c:v>69.233144654088065</c:v>
                </c:pt>
                <c:pt idx="15">
                  <c:v>56.859559748427671</c:v>
                </c:pt>
                <c:pt idx="16">
                  <c:v>49.297924528301884</c:v>
                </c:pt>
                <c:pt idx="17">
                  <c:v>69.920566037735853</c:v>
                </c:pt>
                <c:pt idx="18">
                  <c:v>58.234402515723275</c:v>
                </c:pt>
                <c:pt idx="19">
                  <c:v>49.297924528301884</c:v>
                </c:pt>
                <c:pt idx="20">
                  <c:v>77.482201257861647</c:v>
                </c:pt>
                <c:pt idx="21">
                  <c:v>49.297924528301884</c:v>
                </c:pt>
                <c:pt idx="22">
                  <c:v>49.297924528301884</c:v>
                </c:pt>
                <c:pt idx="23">
                  <c:v>69.920566037735853</c:v>
                </c:pt>
                <c:pt idx="24">
                  <c:v>49.297924528301884</c:v>
                </c:pt>
                <c:pt idx="25">
                  <c:v>49.297924528301884</c:v>
                </c:pt>
                <c:pt idx="26">
                  <c:v>67.858301886792461</c:v>
                </c:pt>
                <c:pt idx="27">
                  <c:v>49.297924528301884</c:v>
                </c:pt>
                <c:pt idx="28">
                  <c:v>76.794779874213845</c:v>
                </c:pt>
                <c:pt idx="29">
                  <c:v>76.794779874213845</c:v>
                </c:pt>
                <c:pt idx="30">
                  <c:v>49.297924528301884</c:v>
                </c:pt>
                <c:pt idx="31">
                  <c:v>0</c:v>
                </c:pt>
                <c:pt idx="32" formatCode="0.0">
                  <c:v>55.712801785351978</c:v>
                </c:pt>
              </c:numCache>
            </c:numRef>
          </c:val>
        </c:ser>
        <c:hiLowLines/>
        <c:marker val="1"/>
        <c:axId val="146883328"/>
        <c:axId val="146885248"/>
      </c:lineChart>
      <c:lineChart>
        <c:grouping val="standard"/>
        <c:ser>
          <c:idx val="1"/>
          <c:order val="1"/>
          <c:tx>
            <c:strRef>
              <c:f>November!$S$4</c:f>
              <c:strCache>
                <c:ptCount val="1"/>
                <c:pt idx="0">
                  <c:v> Glucose middel P (fra HbA1c IFCC)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November!$T$3:$AZ$3</c:f>
              <c:strCache>
                <c:ptCount val="33"/>
                <c:pt idx="0">
                  <c:v>Avg Okt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Avg.Nov</c:v>
                </c:pt>
              </c:strCache>
            </c:strRef>
          </c:cat>
          <c:val>
            <c:numRef>
              <c:f>November!$T$4:$AZ$4</c:f>
              <c:numCache>
                <c:formatCode>0.0</c:formatCode>
                <c:ptCount val="33"/>
                <c:pt idx="0">
                  <c:v>9.3397849462365592</c:v>
                </c:pt>
                <c:pt idx="1">
                  <c:v>8</c:v>
                </c:pt>
                <c:pt idx="2">
                  <c:v>9.3000000000000007</c:v>
                </c:pt>
                <c:pt idx="3">
                  <c:v>8</c:v>
                </c:pt>
                <c:pt idx="4">
                  <c:v>8.5</c:v>
                </c:pt>
                <c:pt idx="5">
                  <c:v>9.6</c:v>
                </c:pt>
                <c:pt idx="6">
                  <c:v>8.3000000000000007</c:v>
                </c:pt>
                <c:pt idx="7">
                  <c:v>8</c:v>
                </c:pt>
                <c:pt idx="8">
                  <c:v>10.699999999999998</c:v>
                </c:pt>
                <c:pt idx="9">
                  <c:v>8</c:v>
                </c:pt>
                <c:pt idx="10">
                  <c:v>8</c:v>
                </c:pt>
                <c:pt idx="11">
                  <c:v>10.4</c:v>
                </c:pt>
                <c:pt idx="12">
                  <c:v>8</c:v>
                </c:pt>
                <c:pt idx="13">
                  <c:v>9.1999999999999993</c:v>
                </c:pt>
                <c:pt idx="14">
                  <c:v>10.9</c:v>
                </c:pt>
                <c:pt idx="15">
                  <c:v>9.1</c:v>
                </c:pt>
                <c:pt idx="16">
                  <c:v>8</c:v>
                </c:pt>
                <c:pt idx="17">
                  <c:v>11</c:v>
                </c:pt>
                <c:pt idx="18">
                  <c:v>9.3000000000000007</c:v>
                </c:pt>
                <c:pt idx="19">
                  <c:v>8</c:v>
                </c:pt>
                <c:pt idx="20">
                  <c:v>12.1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8</c:v>
                </c:pt>
                <c:pt idx="25">
                  <c:v>8</c:v>
                </c:pt>
                <c:pt idx="26">
                  <c:v>10.699999999999998</c:v>
                </c:pt>
                <c:pt idx="27">
                  <c:v>8</c:v>
                </c:pt>
                <c:pt idx="28">
                  <c:v>12</c:v>
                </c:pt>
                <c:pt idx="29">
                  <c:v>12</c:v>
                </c:pt>
                <c:pt idx="30">
                  <c:v>8</c:v>
                </c:pt>
                <c:pt idx="31">
                  <c:v>0</c:v>
                </c:pt>
                <c:pt idx="32">
                  <c:v>8.9064516129032274</c:v>
                </c:pt>
              </c:numCache>
            </c:numRef>
          </c:val>
        </c:ser>
        <c:marker val="1"/>
        <c:axId val="146901248"/>
        <c:axId val="146899712"/>
      </c:lineChart>
      <c:catAx>
        <c:axId val="146883328"/>
        <c:scaling>
          <c:orientation val="minMax"/>
        </c:scaling>
        <c:axPos val="b"/>
        <c:majorGridlines/>
        <c:title>
          <c:tx>
            <c:strRef>
              <c:f>November!$S$3</c:f>
              <c:strCache>
                <c:ptCount val="1"/>
                <c:pt idx="0">
                  <c:v>Nov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6885248"/>
        <c:crosses val="autoZero"/>
        <c:auto val="1"/>
        <c:lblAlgn val="ctr"/>
        <c:lblOffset val="100"/>
        <c:tickLblSkip val="1"/>
        <c:tickMarkSkip val="1"/>
      </c:catAx>
      <c:valAx>
        <c:axId val="146885248"/>
        <c:scaling>
          <c:orientation val="minMax"/>
        </c:scaling>
        <c:axPos val="l"/>
        <c:majorGridlines/>
        <c:title>
          <c:tx>
            <c:strRef>
              <c:f>November!$S$6</c:f>
              <c:strCache>
                <c:ptCount val="1"/>
                <c:pt idx="0">
                  <c:v>Hæmoglobin A1c (IFCC)  [mmol/mol]   &amp;                                Glucose middel P (fra HbA1c IFCC) [mmol/L]</c:v>
                </c:pt>
              </c:strCache>
            </c:strRef>
          </c:tx>
          <c:layout>
            <c:manualLayout>
              <c:xMode val="edge"/>
              <c:yMode val="edge"/>
              <c:x val="1.8593477741581581E-2"/>
              <c:y val="0.12483106760714245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6883328"/>
        <c:crosses val="autoZero"/>
        <c:crossBetween val="midCat"/>
        <c:majorUnit val="5"/>
        <c:minorUnit val="2"/>
      </c:valAx>
      <c:valAx>
        <c:axId val="146899712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46901248"/>
        <c:crosses val="max"/>
        <c:crossBetween val="between"/>
      </c:valAx>
      <c:catAx>
        <c:axId val="146901248"/>
        <c:scaling>
          <c:orientation val="minMax"/>
        </c:scaling>
        <c:delete val="1"/>
        <c:axPos val="b"/>
        <c:tickLblPos val="none"/>
        <c:crossAx val="146899712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December!$A$1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December!$S$5</c:f>
              <c:strCache>
                <c:ptCount val="1"/>
                <c:pt idx="0">
                  <c:v>Hæmoglobin A1c (IFCC)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December!$T$3:$AZ$3</c:f>
              <c:strCache>
                <c:ptCount val="33"/>
                <c:pt idx="0">
                  <c:v>Avg Nov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Avg.Dec</c:v>
                </c:pt>
              </c:strCache>
            </c:strRef>
          </c:cat>
          <c:val>
            <c:numRef>
              <c:f>December!$T$5:$AZ$5</c:f>
              <c:numCache>
                <c:formatCode>0</c:formatCode>
                <c:ptCount val="33"/>
                <c:pt idx="0">
                  <c:v>57.569895178197044</c:v>
                </c:pt>
                <c:pt idx="1">
                  <c:v>54.109874213836484</c:v>
                </c:pt>
                <c:pt idx="2">
                  <c:v>54.109874213836484</c:v>
                </c:pt>
                <c:pt idx="3">
                  <c:v>68.545723270440263</c:v>
                </c:pt>
                <c:pt idx="4">
                  <c:v>54.109874213836484</c:v>
                </c:pt>
                <c:pt idx="5">
                  <c:v>54.109874213836484</c:v>
                </c:pt>
                <c:pt idx="6">
                  <c:v>68.545723270440263</c:v>
                </c:pt>
                <c:pt idx="7">
                  <c:v>54.109874213836484</c:v>
                </c:pt>
                <c:pt idx="8">
                  <c:v>54.109874213836484</c:v>
                </c:pt>
                <c:pt idx="9">
                  <c:v>69.920566037735853</c:v>
                </c:pt>
                <c:pt idx="10">
                  <c:v>54.109874213836484</c:v>
                </c:pt>
                <c:pt idx="11">
                  <c:v>54.109874213836484</c:v>
                </c:pt>
                <c:pt idx="12">
                  <c:v>70.607987421383655</c:v>
                </c:pt>
                <c:pt idx="13">
                  <c:v>54.109874213836484</c:v>
                </c:pt>
                <c:pt idx="14">
                  <c:v>54.109874213836484</c:v>
                </c:pt>
                <c:pt idx="15">
                  <c:v>74.732515723270438</c:v>
                </c:pt>
                <c:pt idx="16">
                  <c:v>54.109874213836484</c:v>
                </c:pt>
                <c:pt idx="17">
                  <c:v>54.109874213836484</c:v>
                </c:pt>
                <c:pt idx="18">
                  <c:v>63.046352201257861</c:v>
                </c:pt>
                <c:pt idx="19">
                  <c:v>54.109874213836484</c:v>
                </c:pt>
                <c:pt idx="20">
                  <c:v>54.109874213836484</c:v>
                </c:pt>
                <c:pt idx="21">
                  <c:v>62.358930817610066</c:v>
                </c:pt>
                <c:pt idx="22">
                  <c:v>69.233144654088065</c:v>
                </c:pt>
                <c:pt idx="23">
                  <c:v>72.670251572327047</c:v>
                </c:pt>
                <c:pt idx="24">
                  <c:v>68.545723270440263</c:v>
                </c:pt>
                <c:pt idx="25">
                  <c:v>69.920566037735853</c:v>
                </c:pt>
                <c:pt idx="26">
                  <c:v>72.670251572327047</c:v>
                </c:pt>
                <c:pt idx="27">
                  <c:v>72.670251572327047</c:v>
                </c:pt>
                <c:pt idx="28">
                  <c:v>85.043836477987426</c:v>
                </c:pt>
                <c:pt idx="29">
                  <c:v>75.419937106918255</c:v>
                </c:pt>
                <c:pt idx="30">
                  <c:v>74.045094339622651</c:v>
                </c:pt>
                <c:pt idx="31">
                  <c:v>74.045094339622651</c:v>
                </c:pt>
                <c:pt idx="32" formatCode="0.0">
                  <c:v>63.534199634814385</c:v>
                </c:pt>
              </c:numCache>
            </c:numRef>
          </c:val>
        </c:ser>
        <c:hiLowLines/>
        <c:marker val="1"/>
        <c:axId val="147154432"/>
        <c:axId val="147156352"/>
      </c:lineChart>
      <c:lineChart>
        <c:grouping val="standard"/>
        <c:ser>
          <c:idx val="1"/>
          <c:order val="1"/>
          <c:tx>
            <c:strRef>
              <c:f>December!$S$4</c:f>
              <c:strCache>
                <c:ptCount val="1"/>
                <c:pt idx="0">
                  <c:v> Glucose middel P (fra HbA1c IFCC)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December!$T$3:$AZ$3</c:f>
              <c:strCache>
                <c:ptCount val="33"/>
                <c:pt idx="0">
                  <c:v>Avg Nov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Avg.Dec</c:v>
                </c:pt>
              </c:strCache>
            </c:strRef>
          </c:cat>
          <c:val>
            <c:numRef>
              <c:f>December!$T$4:$AZ$4</c:f>
              <c:numCache>
                <c:formatCode>0.0</c:formatCode>
                <c:ptCount val="33"/>
                <c:pt idx="0">
                  <c:v>9.2033333333333349</c:v>
                </c:pt>
                <c:pt idx="1">
                  <c:v>8.6999999999999993</c:v>
                </c:pt>
                <c:pt idx="2">
                  <c:v>8.6999999999999993</c:v>
                </c:pt>
                <c:pt idx="3">
                  <c:v>10.800000000000002</c:v>
                </c:pt>
                <c:pt idx="4">
                  <c:v>8.6999999999999993</c:v>
                </c:pt>
                <c:pt idx="5">
                  <c:v>8.6999999999999993</c:v>
                </c:pt>
                <c:pt idx="6">
                  <c:v>10.800000000000002</c:v>
                </c:pt>
                <c:pt idx="7">
                  <c:v>8.6999999999999993</c:v>
                </c:pt>
                <c:pt idx="8">
                  <c:v>8.6999999999999993</c:v>
                </c:pt>
                <c:pt idx="9">
                  <c:v>11</c:v>
                </c:pt>
                <c:pt idx="10">
                  <c:v>8.6999999999999993</c:v>
                </c:pt>
                <c:pt idx="11">
                  <c:v>8.6999999999999993</c:v>
                </c:pt>
                <c:pt idx="12">
                  <c:v>11.1</c:v>
                </c:pt>
                <c:pt idx="13">
                  <c:v>8.6999999999999993</c:v>
                </c:pt>
                <c:pt idx="14">
                  <c:v>8.6999999999999993</c:v>
                </c:pt>
                <c:pt idx="15">
                  <c:v>11.699999999999998</c:v>
                </c:pt>
                <c:pt idx="16">
                  <c:v>8.6999999999999993</c:v>
                </c:pt>
                <c:pt idx="17">
                  <c:v>8.6999999999999993</c:v>
                </c:pt>
                <c:pt idx="18">
                  <c:v>10</c:v>
                </c:pt>
                <c:pt idx="19">
                  <c:v>8.6999999999999993</c:v>
                </c:pt>
                <c:pt idx="20">
                  <c:v>8.6999999999999993</c:v>
                </c:pt>
                <c:pt idx="21">
                  <c:v>9.9</c:v>
                </c:pt>
                <c:pt idx="22">
                  <c:v>10.9</c:v>
                </c:pt>
                <c:pt idx="23">
                  <c:v>11.4</c:v>
                </c:pt>
                <c:pt idx="24">
                  <c:v>10.800000000000002</c:v>
                </c:pt>
                <c:pt idx="25">
                  <c:v>11</c:v>
                </c:pt>
                <c:pt idx="26">
                  <c:v>11.4</c:v>
                </c:pt>
                <c:pt idx="27">
                  <c:v>11.4</c:v>
                </c:pt>
                <c:pt idx="28">
                  <c:v>13.199999999999998</c:v>
                </c:pt>
                <c:pt idx="29">
                  <c:v>11.800000000000002</c:v>
                </c:pt>
                <c:pt idx="30">
                  <c:v>11.6</c:v>
                </c:pt>
                <c:pt idx="31">
                  <c:v>11.6</c:v>
                </c:pt>
                <c:pt idx="32">
                  <c:v>10.070967741935485</c:v>
                </c:pt>
              </c:numCache>
            </c:numRef>
          </c:val>
        </c:ser>
        <c:marker val="1"/>
        <c:axId val="147164160"/>
        <c:axId val="147162624"/>
      </c:lineChart>
      <c:catAx>
        <c:axId val="147154432"/>
        <c:scaling>
          <c:orientation val="minMax"/>
        </c:scaling>
        <c:axPos val="b"/>
        <c:majorGridlines/>
        <c:title>
          <c:tx>
            <c:strRef>
              <c:f>December!$S$3</c:f>
              <c:strCache>
                <c:ptCount val="1"/>
                <c:pt idx="0">
                  <c:v>Dec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156352"/>
        <c:crosses val="autoZero"/>
        <c:auto val="1"/>
        <c:lblAlgn val="ctr"/>
        <c:lblOffset val="100"/>
        <c:tickLblSkip val="1"/>
        <c:tickMarkSkip val="1"/>
      </c:catAx>
      <c:valAx>
        <c:axId val="147156352"/>
        <c:scaling>
          <c:orientation val="minMax"/>
        </c:scaling>
        <c:axPos val="l"/>
        <c:majorGridlines/>
        <c:title>
          <c:tx>
            <c:strRef>
              <c:f>December!$S$6</c:f>
              <c:strCache>
                <c:ptCount val="1"/>
                <c:pt idx="0">
                  <c:v>Hæmoglobin A1c (IFCC)  [mmol/mol]   &amp;                                Glucose middel P (fra HbA1c IFCC) [mmol/L]</c:v>
                </c:pt>
              </c:strCache>
            </c:strRef>
          </c:tx>
          <c:layout>
            <c:manualLayout>
              <c:xMode val="edge"/>
              <c:yMode val="edge"/>
              <c:x val="1.6732320101528361E-2"/>
              <c:y val="0.12483106760714245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154432"/>
        <c:crosses val="autoZero"/>
        <c:crossBetween val="midCat"/>
        <c:majorUnit val="5"/>
        <c:minorUnit val="2"/>
      </c:valAx>
      <c:valAx>
        <c:axId val="147162624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47164160"/>
        <c:crosses val="max"/>
        <c:crossBetween val="between"/>
      </c:valAx>
      <c:catAx>
        <c:axId val="147164160"/>
        <c:scaling>
          <c:orientation val="minMax"/>
        </c:scaling>
        <c:delete val="1"/>
        <c:axPos val="b"/>
        <c:tickLblPos val="none"/>
        <c:crossAx val="147162624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Året!$A$1</c:f>
          <c:strCache>
            <c:ptCount val="1"/>
            <c:pt idx="0">
              <c:v>Blodsukker målinger for året 2019</c:v>
            </c:pt>
          </c:strCache>
        </c:strRef>
      </c:tx>
      <c:layout/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Året!$C$4</c:f>
              <c:strCache>
                <c:ptCount val="1"/>
                <c:pt idx="0">
                  <c:v> Hæmoglobin A1c (IFCC) 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200">
                    <a:solidFill>
                      <a:schemeClr val="accent1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strRef>
              <c:f>Året!$E$2:$Q$2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Avg. 2019</c:v>
                </c:pt>
              </c:strCache>
            </c:strRef>
          </c:cat>
          <c:val>
            <c:numRef>
              <c:f>Året!$E$4:$Q$4</c:f>
              <c:numCache>
                <c:formatCode>0</c:formatCode>
                <c:ptCount val="13"/>
                <c:pt idx="0">
                  <c:v>62.248056400892679</c:v>
                </c:pt>
                <c:pt idx="1">
                  <c:v>60.443971248876913</c:v>
                </c:pt>
                <c:pt idx="2">
                  <c:v>61.715859200649234</c:v>
                </c:pt>
                <c:pt idx="3">
                  <c:v>55.408336827393441</c:v>
                </c:pt>
                <c:pt idx="4">
                  <c:v>55.728640697910301</c:v>
                </c:pt>
                <c:pt idx="5">
                  <c:v>58.348972746331228</c:v>
                </c:pt>
                <c:pt idx="6">
                  <c:v>63.179401501318736</c:v>
                </c:pt>
                <c:pt idx="7">
                  <c:v>57.835254615540663</c:v>
                </c:pt>
                <c:pt idx="8">
                  <c:v>58.578113207547162</c:v>
                </c:pt>
                <c:pt idx="9">
                  <c:v>58.507892743626158</c:v>
                </c:pt>
                <c:pt idx="10">
                  <c:v>57.569895178197044</c:v>
                </c:pt>
                <c:pt idx="11">
                  <c:v>63.534199634814385</c:v>
                </c:pt>
                <c:pt idx="12">
                  <c:v>59.424882833591504</c:v>
                </c:pt>
              </c:numCache>
            </c:numRef>
          </c:val>
        </c:ser>
        <c:hiLowLines/>
        <c:marker val="1"/>
        <c:axId val="147233792"/>
        <c:axId val="147272832"/>
      </c:lineChart>
      <c:lineChart>
        <c:grouping val="standard"/>
        <c:ser>
          <c:idx val="1"/>
          <c:order val="1"/>
          <c:tx>
            <c:strRef>
              <c:f>Året!$C$3</c:f>
              <c:strCache>
                <c:ptCount val="1"/>
                <c:pt idx="0">
                  <c:v> Glucose middel P (fra HbA1c IFCC) 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200">
                    <a:solidFill>
                      <a:srgbClr val="FFC00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cat>
            <c:strRef>
              <c:f>April!$T$3:$AZ$3</c:f>
              <c:strCache>
                <c:ptCount val="33"/>
                <c:pt idx="0">
                  <c:v>Avg Mar 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Avg.Apr</c:v>
                </c:pt>
              </c:strCache>
            </c:strRef>
          </c:cat>
          <c:val>
            <c:numRef>
              <c:f>Året!$E$3:$Q$3</c:f>
              <c:numCache>
                <c:formatCode>0.0</c:formatCode>
                <c:ptCount val="13"/>
                <c:pt idx="0">
                  <c:v>9.8838709677419381</c:v>
                </c:pt>
                <c:pt idx="1">
                  <c:v>9.6214285714285701</c:v>
                </c:pt>
                <c:pt idx="2">
                  <c:v>9.806451612903226</c:v>
                </c:pt>
                <c:pt idx="3">
                  <c:v>8.8888888888888893</c:v>
                </c:pt>
                <c:pt idx="4">
                  <c:v>8.935483870967742</c:v>
                </c:pt>
                <c:pt idx="5">
                  <c:v>9.3166666666666664</c:v>
                </c:pt>
                <c:pt idx="6">
                  <c:v>10.019354838709676</c:v>
                </c:pt>
                <c:pt idx="7">
                  <c:v>9.241935483870968</c:v>
                </c:pt>
                <c:pt idx="8">
                  <c:v>9.35</c:v>
                </c:pt>
                <c:pt idx="9">
                  <c:v>9.3397849462365592</c:v>
                </c:pt>
                <c:pt idx="10">
                  <c:v>9.2033333333333349</c:v>
                </c:pt>
                <c:pt idx="11">
                  <c:v>10.070967741935485</c:v>
                </c:pt>
                <c:pt idx="12">
                  <c:v>9.4731805768902557</c:v>
                </c:pt>
              </c:numCache>
            </c:numRef>
          </c:val>
        </c:ser>
        <c:marker val="1"/>
        <c:axId val="147301120"/>
        <c:axId val="147274752"/>
      </c:lineChart>
      <c:catAx>
        <c:axId val="147233792"/>
        <c:scaling>
          <c:orientation val="minMax"/>
        </c:scaling>
        <c:axPos val="b"/>
        <c:majorGridlines/>
        <c:title>
          <c:tx>
            <c:strRef>
              <c:f>Året!$C$2</c:f>
              <c:strCache>
                <c:ptCount val="1"/>
                <c:pt idx="0">
                  <c:v>2019</c:v>
                </c:pt>
              </c:strCache>
            </c:strRef>
          </c:tx>
          <c:layout/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272832"/>
        <c:crosses val="autoZero"/>
        <c:auto val="1"/>
        <c:lblAlgn val="ctr"/>
        <c:lblOffset val="100"/>
        <c:tickLblSkip val="1"/>
        <c:tickMarkSkip val="1"/>
      </c:catAx>
      <c:valAx>
        <c:axId val="147272832"/>
        <c:scaling>
          <c:orientation val="minMax"/>
        </c:scaling>
        <c:axPos val="l"/>
        <c:majorGridlines/>
        <c:title>
          <c:tx>
            <c:strRef>
              <c:f>Året!$A$8</c:f>
              <c:strCache>
                <c:ptCount val="1"/>
                <c:pt idx="0">
                  <c:v> Hæmoglobin A1c (IFCC)   [mmol/mol]   &amp;                                Glucose middel P (fra HbA1c IFCC)  [mmol/L]</c:v>
                </c:pt>
              </c:strCache>
            </c:strRef>
          </c:tx>
          <c:layout>
            <c:manualLayout>
              <c:xMode val="edge"/>
              <c:yMode val="edge"/>
              <c:x val="5.6940898604228305E-3"/>
              <c:y val="0.13204584634021341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233792"/>
        <c:crosses val="autoZero"/>
        <c:crossBetween val="midCat"/>
        <c:majorUnit val="5"/>
        <c:minorUnit val="2"/>
      </c:valAx>
      <c:valAx>
        <c:axId val="147274752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47301120"/>
        <c:crosses val="max"/>
        <c:crossBetween val="between"/>
      </c:valAx>
      <c:catAx>
        <c:axId val="147301120"/>
        <c:scaling>
          <c:orientation val="minMax"/>
        </c:scaling>
        <c:delete val="1"/>
        <c:axPos val="b"/>
        <c:tickLblPos val="none"/>
        <c:crossAx val="147274752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38370487163173345"/>
          <c:w val="0.14843147971244136"/>
          <c:h val="0.28898587616239113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32" l="0.70000000000000062" r="0.70000000000000062" t="0.75000000000001432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Februar!$A$1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Februar!$S$5</c:f>
              <c:strCache>
                <c:ptCount val="1"/>
                <c:pt idx="0">
                  <c:v> Hæmoglobin A1c (IFCC) 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Februar!$T$3:$AZ$3</c:f>
              <c:strCache>
                <c:ptCount val="33"/>
                <c:pt idx="0">
                  <c:v>Avg Jan 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32">
                  <c:v>Avg.Feb </c:v>
                </c:pt>
              </c:strCache>
            </c:strRef>
          </c:cat>
          <c:val>
            <c:numRef>
              <c:f>Februar!$T$5:$AZ$5</c:f>
              <c:numCache>
                <c:formatCode>0</c:formatCode>
                <c:ptCount val="33"/>
                <c:pt idx="0">
                  <c:v>62.248056400892679</c:v>
                </c:pt>
                <c:pt idx="1">
                  <c:v>73.357672955974849</c:v>
                </c:pt>
                <c:pt idx="2">
                  <c:v>63.046352201257861</c:v>
                </c:pt>
                <c:pt idx="3">
                  <c:v>67.858301886792461</c:v>
                </c:pt>
                <c:pt idx="4">
                  <c:v>49.297924528301884</c:v>
                </c:pt>
                <c:pt idx="5">
                  <c:v>58.921823899371077</c:v>
                </c:pt>
                <c:pt idx="6">
                  <c:v>50.672767295597481</c:v>
                </c:pt>
                <c:pt idx="7">
                  <c:v>60.29666666666666</c:v>
                </c:pt>
                <c:pt idx="8">
                  <c:v>61.671509433962264</c:v>
                </c:pt>
                <c:pt idx="9">
                  <c:v>55.484716981132088</c:v>
                </c:pt>
                <c:pt idx="10">
                  <c:v>61.671509433962264</c:v>
                </c:pt>
                <c:pt idx="11">
                  <c:v>62.358930817610066</c:v>
                </c:pt>
                <c:pt idx="12">
                  <c:v>52.047610062893085</c:v>
                </c:pt>
                <c:pt idx="13">
                  <c:v>66.483459119496857</c:v>
                </c:pt>
                <c:pt idx="14">
                  <c:v>69.233144654088065</c:v>
                </c:pt>
                <c:pt idx="15">
                  <c:v>61.671509433962264</c:v>
                </c:pt>
                <c:pt idx="16">
                  <c:v>49.297924528301884</c:v>
                </c:pt>
                <c:pt idx="17">
                  <c:v>69.920566037735853</c:v>
                </c:pt>
                <c:pt idx="18">
                  <c:v>68.545723270440263</c:v>
                </c:pt>
                <c:pt idx="19">
                  <c:v>49.297924528301884</c:v>
                </c:pt>
                <c:pt idx="20">
                  <c:v>71.982830188679259</c:v>
                </c:pt>
                <c:pt idx="21">
                  <c:v>54.109874213836484</c:v>
                </c:pt>
                <c:pt idx="22">
                  <c:v>59.609245283018879</c:v>
                </c:pt>
                <c:pt idx="23">
                  <c:v>67.858301886792461</c:v>
                </c:pt>
                <c:pt idx="24">
                  <c:v>49.297924528301884</c:v>
                </c:pt>
                <c:pt idx="25">
                  <c:v>57.546981132075473</c:v>
                </c:pt>
                <c:pt idx="26">
                  <c:v>65.108616352201267</c:v>
                </c:pt>
                <c:pt idx="27">
                  <c:v>61.671509433962264</c:v>
                </c:pt>
                <c:pt idx="28">
                  <c:v>54.109874213836484</c:v>
                </c:pt>
                <c:pt idx="32" formatCode="0.0">
                  <c:v>60.443971248876913</c:v>
                </c:pt>
              </c:numCache>
            </c:numRef>
          </c:val>
        </c:ser>
        <c:hiLowLines/>
        <c:marker val="1"/>
        <c:axId val="158754688"/>
        <c:axId val="159169536"/>
      </c:lineChart>
      <c:lineChart>
        <c:grouping val="standard"/>
        <c:ser>
          <c:idx val="1"/>
          <c:order val="1"/>
          <c:tx>
            <c:strRef>
              <c:f>Februar!$S$4</c:f>
              <c:strCache>
                <c:ptCount val="1"/>
                <c:pt idx="0">
                  <c:v> Glucose middel P (fra HbA1c IFCC) 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Februar!$U$3:$AZ$3</c:f>
              <c:strCach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31">
                  <c:v>Avg.Feb </c:v>
                </c:pt>
              </c:strCache>
            </c:strRef>
          </c:cat>
          <c:val>
            <c:numRef>
              <c:f>Februar!$T$4:$AZ$4</c:f>
              <c:numCache>
                <c:formatCode>0.0</c:formatCode>
                <c:ptCount val="33"/>
                <c:pt idx="0">
                  <c:v>9.8838709677419381</c:v>
                </c:pt>
                <c:pt idx="1">
                  <c:v>11.5</c:v>
                </c:pt>
                <c:pt idx="2">
                  <c:v>10</c:v>
                </c:pt>
                <c:pt idx="3">
                  <c:v>10.699999999999998</c:v>
                </c:pt>
                <c:pt idx="4">
                  <c:v>8</c:v>
                </c:pt>
                <c:pt idx="5">
                  <c:v>9.4</c:v>
                </c:pt>
                <c:pt idx="6">
                  <c:v>8.1999999999999993</c:v>
                </c:pt>
                <c:pt idx="7">
                  <c:v>9.6</c:v>
                </c:pt>
                <c:pt idx="8">
                  <c:v>9.8000000000000007</c:v>
                </c:pt>
                <c:pt idx="9">
                  <c:v>8.9</c:v>
                </c:pt>
                <c:pt idx="10">
                  <c:v>9.8000000000000007</c:v>
                </c:pt>
                <c:pt idx="11">
                  <c:v>9.9</c:v>
                </c:pt>
                <c:pt idx="12">
                  <c:v>8.4</c:v>
                </c:pt>
                <c:pt idx="13">
                  <c:v>10.5</c:v>
                </c:pt>
                <c:pt idx="14">
                  <c:v>10.9</c:v>
                </c:pt>
                <c:pt idx="15">
                  <c:v>9.8000000000000007</c:v>
                </c:pt>
                <c:pt idx="16">
                  <c:v>8</c:v>
                </c:pt>
                <c:pt idx="17">
                  <c:v>11</c:v>
                </c:pt>
                <c:pt idx="18">
                  <c:v>10.800000000000002</c:v>
                </c:pt>
                <c:pt idx="19">
                  <c:v>8</c:v>
                </c:pt>
                <c:pt idx="20">
                  <c:v>11.300000000000002</c:v>
                </c:pt>
                <c:pt idx="21">
                  <c:v>8.6999999999999993</c:v>
                </c:pt>
                <c:pt idx="22">
                  <c:v>9.5</c:v>
                </c:pt>
                <c:pt idx="23">
                  <c:v>10.699999999999998</c:v>
                </c:pt>
                <c:pt idx="24">
                  <c:v>8</c:v>
                </c:pt>
                <c:pt idx="25">
                  <c:v>9.1999999999999993</c:v>
                </c:pt>
                <c:pt idx="26">
                  <c:v>10.3</c:v>
                </c:pt>
                <c:pt idx="27">
                  <c:v>9.8000000000000007</c:v>
                </c:pt>
                <c:pt idx="28">
                  <c:v>8.6999999999999993</c:v>
                </c:pt>
                <c:pt idx="32">
                  <c:v>9.6214285714285701</c:v>
                </c:pt>
              </c:numCache>
            </c:numRef>
          </c:val>
        </c:ser>
        <c:marker val="1"/>
        <c:axId val="164941184"/>
        <c:axId val="164938880"/>
      </c:lineChart>
      <c:catAx>
        <c:axId val="158754688"/>
        <c:scaling>
          <c:orientation val="minMax"/>
        </c:scaling>
        <c:axPos val="b"/>
        <c:majorGridlines/>
        <c:title>
          <c:tx>
            <c:strRef>
              <c:f>Februar!$S$3</c:f>
              <c:strCache>
                <c:ptCount val="1"/>
                <c:pt idx="0">
                  <c:v>Feb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9169536"/>
        <c:crosses val="autoZero"/>
        <c:auto val="1"/>
        <c:lblAlgn val="ctr"/>
        <c:lblOffset val="100"/>
        <c:tickLblSkip val="1"/>
        <c:tickMarkSkip val="1"/>
      </c:catAx>
      <c:valAx>
        <c:axId val="159169536"/>
        <c:scaling>
          <c:orientation val="minMax"/>
        </c:scaling>
        <c:axPos val="l"/>
        <c:majorGridlines/>
        <c:title>
          <c:tx>
            <c:strRef>
              <c:f>Februar!$S$6</c:f>
              <c:strCache>
                <c:ptCount val="1"/>
                <c:pt idx="0">
                  <c:v> Hæmoglobin A1c (IFCC)   [mmol/mol]   &amp;                                Glucose middel P (fra HbA1c IFCC)  [mmol/L]</c:v>
                </c:pt>
              </c:strCache>
            </c:strRef>
          </c:tx>
          <c:layout>
            <c:manualLayout>
              <c:xMode val="edge"/>
              <c:yMode val="edge"/>
              <c:x val="1.2005239144329757E-2"/>
              <c:y val="0.12996715927750421"/>
            </c:manualLayout>
          </c:layout>
          <c:txPr>
            <a:bodyPr/>
            <a:lstStyle/>
            <a:p>
              <a:pPr>
                <a:defRPr sz="1400" baseline="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8754688"/>
        <c:crosses val="autoZero"/>
        <c:crossBetween val="midCat"/>
      </c:valAx>
      <c:valAx>
        <c:axId val="164938880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64941184"/>
        <c:crosses val="max"/>
        <c:crossBetween val="between"/>
      </c:valAx>
      <c:catAx>
        <c:axId val="164941184"/>
        <c:scaling>
          <c:orientation val="minMax"/>
        </c:scaling>
        <c:delete val="1"/>
        <c:axPos val="b"/>
        <c:tickLblPos val="none"/>
        <c:crossAx val="164938880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Marts!$A$1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Marts!$S$5</c:f>
              <c:strCache>
                <c:ptCount val="1"/>
                <c:pt idx="0">
                  <c:v> Hæmoglobin A1c (IFCC) 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00">
                    <a:solidFill>
                      <a:srgbClr val="0070C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strRef>
              <c:f>Marts!$T$3:$AZ$3</c:f>
              <c:strCache>
                <c:ptCount val="33"/>
                <c:pt idx="0">
                  <c:v>Avg Feb 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Avg.Mar </c:v>
                </c:pt>
              </c:strCache>
            </c:strRef>
          </c:cat>
          <c:val>
            <c:numRef>
              <c:f>Marts!$T$5:$AZ$5</c:f>
              <c:numCache>
                <c:formatCode>0</c:formatCode>
                <c:ptCount val="33"/>
                <c:pt idx="0">
                  <c:v>60.443971248876913</c:v>
                </c:pt>
                <c:pt idx="1">
                  <c:v>70.607987421383655</c:v>
                </c:pt>
                <c:pt idx="2">
                  <c:v>56.17213836477989</c:v>
                </c:pt>
                <c:pt idx="3">
                  <c:v>61.671509433962264</c:v>
                </c:pt>
                <c:pt idx="4">
                  <c:v>71.295408805031443</c:v>
                </c:pt>
                <c:pt idx="5">
                  <c:v>65.796037735849069</c:v>
                </c:pt>
                <c:pt idx="6">
                  <c:v>63.046352201257861</c:v>
                </c:pt>
                <c:pt idx="7">
                  <c:v>66.483459119496857</c:v>
                </c:pt>
                <c:pt idx="8">
                  <c:v>49.297924528301884</c:v>
                </c:pt>
                <c:pt idx="9">
                  <c:v>65.796037735849069</c:v>
                </c:pt>
                <c:pt idx="10">
                  <c:v>63.733773584905663</c:v>
                </c:pt>
                <c:pt idx="11">
                  <c:v>49.297924528301884</c:v>
                </c:pt>
                <c:pt idx="12">
                  <c:v>59.609245283018879</c:v>
                </c:pt>
                <c:pt idx="13">
                  <c:v>64.421194968553465</c:v>
                </c:pt>
                <c:pt idx="14">
                  <c:v>55.484716981132088</c:v>
                </c:pt>
                <c:pt idx="15">
                  <c:v>63.046352201257861</c:v>
                </c:pt>
                <c:pt idx="16">
                  <c:v>65.796037735849069</c:v>
                </c:pt>
                <c:pt idx="17">
                  <c:v>66.483459119496857</c:v>
                </c:pt>
                <c:pt idx="18">
                  <c:v>62.358930817610066</c:v>
                </c:pt>
                <c:pt idx="19">
                  <c:v>59.609245283018879</c:v>
                </c:pt>
                <c:pt idx="20">
                  <c:v>66.483459119496857</c:v>
                </c:pt>
                <c:pt idx="21">
                  <c:v>60.984088050314462</c:v>
                </c:pt>
                <c:pt idx="22">
                  <c:v>63.733773584905663</c:v>
                </c:pt>
                <c:pt idx="23">
                  <c:v>61.671509433962264</c:v>
                </c:pt>
                <c:pt idx="24">
                  <c:v>54.797295597484293</c:v>
                </c:pt>
                <c:pt idx="25">
                  <c:v>58.921823899371077</c:v>
                </c:pt>
                <c:pt idx="26">
                  <c:v>63.733773584905663</c:v>
                </c:pt>
                <c:pt idx="27">
                  <c:v>66.483459119496857</c:v>
                </c:pt>
                <c:pt idx="28">
                  <c:v>59.609245283018879</c:v>
                </c:pt>
                <c:pt idx="29">
                  <c:v>58.921823899371077</c:v>
                </c:pt>
                <c:pt idx="30">
                  <c:v>56.17213836477989</c:v>
                </c:pt>
                <c:pt idx="31">
                  <c:v>61.671509433962264</c:v>
                </c:pt>
                <c:pt idx="32" formatCode="0.0">
                  <c:v>61.715859200649234</c:v>
                </c:pt>
              </c:numCache>
            </c:numRef>
          </c:val>
        </c:ser>
        <c:hiLowLines/>
        <c:marker val="1"/>
        <c:axId val="103955840"/>
        <c:axId val="103962112"/>
      </c:lineChart>
      <c:lineChart>
        <c:grouping val="standard"/>
        <c:ser>
          <c:idx val="1"/>
          <c:order val="1"/>
          <c:tx>
            <c:strRef>
              <c:f>Marts!$S$4</c:f>
              <c:strCache>
                <c:ptCount val="1"/>
                <c:pt idx="0">
                  <c:v> Glucose middel P (fra HbA1c IFCC) 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00">
                    <a:solidFill>
                      <a:srgbClr val="FFC00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cat>
            <c:strRef>
              <c:f>Marts!$U$3:$AZ$3</c:f>
              <c:strCach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Avg.Mar </c:v>
                </c:pt>
              </c:strCache>
            </c:strRef>
          </c:cat>
          <c:val>
            <c:numRef>
              <c:f>Marts!$T$4:$AZ$4</c:f>
              <c:numCache>
                <c:formatCode>0.0</c:formatCode>
                <c:ptCount val="33"/>
                <c:pt idx="0">
                  <c:v>9.6214285714285701</c:v>
                </c:pt>
                <c:pt idx="1">
                  <c:v>11.1</c:v>
                </c:pt>
                <c:pt idx="2">
                  <c:v>9</c:v>
                </c:pt>
                <c:pt idx="3">
                  <c:v>9.8000000000000007</c:v>
                </c:pt>
                <c:pt idx="4">
                  <c:v>11.199999999999998</c:v>
                </c:pt>
                <c:pt idx="5">
                  <c:v>10.4</c:v>
                </c:pt>
                <c:pt idx="6">
                  <c:v>10</c:v>
                </c:pt>
                <c:pt idx="7">
                  <c:v>10.5</c:v>
                </c:pt>
                <c:pt idx="8">
                  <c:v>8</c:v>
                </c:pt>
                <c:pt idx="9">
                  <c:v>10.4</c:v>
                </c:pt>
                <c:pt idx="10">
                  <c:v>10.1</c:v>
                </c:pt>
                <c:pt idx="11">
                  <c:v>8</c:v>
                </c:pt>
                <c:pt idx="12">
                  <c:v>9.5</c:v>
                </c:pt>
                <c:pt idx="13">
                  <c:v>10.199999999999999</c:v>
                </c:pt>
                <c:pt idx="14">
                  <c:v>8.9</c:v>
                </c:pt>
                <c:pt idx="15">
                  <c:v>10</c:v>
                </c:pt>
                <c:pt idx="16">
                  <c:v>10.4</c:v>
                </c:pt>
                <c:pt idx="17">
                  <c:v>10.5</c:v>
                </c:pt>
                <c:pt idx="18">
                  <c:v>9.9</c:v>
                </c:pt>
                <c:pt idx="19">
                  <c:v>9.5</c:v>
                </c:pt>
                <c:pt idx="20">
                  <c:v>10.5</c:v>
                </c:pt>
                <c:pt idx="21">
                  <c:v>9.6999999999999993</c:v>
                </c:pt>
                <c:pt idx="22">
                  <c:v>10.1</c:v>
                </c:pt>
                <c:pt idx="23">
                  <c:v>9.8000000000000007</c:v>
                </c:pt>
                <c:pt idx="24">
                  <c:v>8.8000000000000007</c:v>
                </c:pt>
                <c:pt idx="25">
                  <c:v>9.4</c:v>
                </c:pt>
                <c:pt idx="26">
                  <c:v>10.1</c:v>
                </c:pt>
                <c:pt idx="27">
                  <c:v>10.5</c:v>
                </c:pt>
                <c:pt idx="28">
                  <c:v>9.5</c:v>
                </c:pt>
                <c:pt idx="29">
                  <c:v>9.4</c:v>
                </c:pt>
                <c:pt idx="30">
                  <c:v>9</c:v>
                </c:pt>
                <c:pt idx="31">
                  <c:v>9.8000000000000007</c:v>
                </c:pt>
                <c:pt idx="32">
                  <c:v>9.806451612903226</c:v>
                </c:pt>
              </c:numCache>
            </c:numRef>
          </c:val>
        </c:ser>
        <c:marker val="1"/>
        <c:axId val="103965824"/>
        <c:axId val="103964032"/>
      </c:lineChart>
      <c:catAx>
        <c:axId val="103955840"/>
        <c:scaling>
          <c:orientation val="minMax"/>
        </c:scaling>
        <c:axPos val="b"/>
        <c:majorGridlines/>
        <c:title>
          <c:tx>
            <c:strRef>
              <c:f>Marts!$S$3</c:f>
              <c:strCache>
                <c:ptCount val="1"/>
                <c:pt idx="0">
                  <c:v>Mar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3962112"/>
        <c:crosses val="autoZero"/>
        <c:auto val="1"/>
        <c:lblAlgn val="ctr"/>
        <c:lblOffset val="100"/>
        <c:tickLblSkip val="1"/>
        <c:tickMarkSkip val="1"/>
      </c:catAx>
      <c:valAx>
        <c:axId val="103962112"/>
        <c:scaling>
          <c:orientation val="minMax"/>
        </c:scaling>
        <c:axPos val="l"/>
        <c:majorGridlines/>
        <c:title>
          <c:tx>
            <c:strRef>
              <c:f>Marts!$S$6</c:f>
              <c:strCache>
                <c:ptCount val="1"/>
                <c:pt idx="0">
                  <c:v> Hæmoglobin A1c (IFCC)   [mmol/mol]   &amp;                                Glucose middel P (fra HbA1c IFCC)  [mmol/L]</c:v>
                </c:pt>
              </c:strCache>
            </c:strRef>
          </c:tx>
          <c:layout>
            <c:manualLayout>
              <c:xMode val="edge"/>
              <c:yMode val="edge"/>
              <c:x val="1.3274860265951123E-2"/>
              <c:y val="0.12866120218579241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3955840"/>
        <c:crosses val="autoZero"/>
        <c:crossBetween val="midCat"/>
      </c:valAx>
      <c:valAx>
        <c:axId val="103964032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03965824"/>
        <c:crosses val="max"/>
        <c:crossBetween val="between"/>
      </c:valAx>
      <c:catAx>
        <c:axId val="103965824"/>
        <c:scaling>
          <c:orientation val="minMax"/>
        </c:scaling>
        <c:delete val="1"/>
        <c:axPos val="b"/>
        <c:tickLblPos val="none"/>
        <c:crossAx val="103964032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April!$A$1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April!$S$5</c:f>
              <c:strCache>
                <c:ptCount val="1"/>
                <c:pt idx="0">
                  <c:v> Hæmoglobin A1c (IFCC) 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April!$T$3:$AZ$3</c:f>
              <c:strCache>
                <c:ptCount val="33"/>
                <c:pt idx="0">
                  <c:v>Avg Mar 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Avg.Apr</c:v>
                </c:pt>
              </c:strCache>
            </c:strRef>
          </c:cat>
          <c:val>
            <c:numRef>
              <c:f>April!$T$5:$AZ$5</c:f>
              <c:numCache>
                <c:formatCode>0</c:formatCode>
                <c:ptCount val="33"/>
                <c:pt idx="0">
                  <c:v>61.715859200649234</c:v>
                </c:pt>
                <c:pt idx="1">
                  <c:v>51.36018867924529</c:v>
                </c:pt>
                <c:pt idx="2">
                  <c:v>66.483459119496857</c:v>
                </c:pt>
                <c:pt idx="3">
                  <c:v>51.36018867924529</c:v>
                </c:pt>
                <c:pt idx="4">
                  <c:v>58.921823899371077</c:v>
                </c:pt>
                <c:pt idx="5">
                  <c:v>58.921823899371077</c:v>
                </c:pt>
                <c:pt idx="6">
                  <c:v>53.422452830188682</c:v>
                </c:pt>
                <c:pt idx="7">
                  <c:v>54.109874213836484</c:v>
                </c:pt>
                <c:pt idx="8">
                  <c:v>57.546981132075473</c:v>
                </c:pt>
                <c:pt idx="9">
                  <c:v>51.818469601677151</c:v>
                </c:pt>
                <c:pt idx="10">
                  <c:v>47.923081761006301</c:v>
                </c:pt>
                <c:pt idx="11">
                  <c:v>54.109874213836484</c:v>
                </c:pt>
                <c:pt idx="12">
                  <c:v>55.484716981132088</c:v>
                </c:pt>
                <c:pt idx="13">
                  <c:v>49.297924528301884</c:v>
                </c:pt>
                <c:pt idx="14">
                  <c:v>50.672767295597481</c:v>
                </c:pt>
                <c:pt idx="15">
                  <c:v>45.860817610062895</c:v>
                </c:pt>
                <c:pt idx="16">
                  <c:v>49.297924528301884</c:v>
                </c:pt>
                <c:pt idx="17">
                  <c:v>49.297924528301884</c:v>
                </c:pt>
                <c:pt idx="18">
                  <c:v>49.297924528301884</c:v>
                </c:pt>
                <c:pt idx="19">
                  <c:v>54.797295597484293</c:v>
                </c:pt>
                <c:pt idx="20">
                  <c:v>60.29666666666666</c:v>
                </c:pt>
                <c:pt idx="21">
                  <c:v>49.297924528301884</c:v>
                </c:pt>
                <c:pt idx="22">
                  <c:v>54.797295597484293</c:v>
                </c:pt>
                <c:pt idx="23">
                  <c:v>59.609245283018879</c:v>
                </c:pt>
                <c:pt idx="24">
                  <c:v>59.609245283018879</c:v>
                </c:pt>
                <c:pt idx="25">
                  <c:v>57.546981132075473</c:v>
                </c:pt>
                <c:pt idx="26">
                  <c:v>66.483459119496857</c:v>
                </c:pt>
                <c:pt idx="27">
                  <c:v>61.671509433962264</c:v>
                </c:pt>
                <c:pt idx="28">
                  <c:v>60.984088050314462</c:v>
                </c:pt>
                <c:pt idx="29">
                  <c:v>68.545723270440263</c:v>
                </c:pt>
                <c:pt idx="30">
                  <c:v>53.422452830188682</c:v>
                </c:pt>
                <c:pt idx="31">
                  <c:v>0</c:v>
                </c:pt>
                <c:pt idx="32" formatCode="0.0">
                  <c:v>53.620971123283972</c:v>
                </c:pt>
              </c:numCache>
            </c:numRef>
          </c:val>
        </c:ser>
        <c:hiLowLines/>
        <c:marker val="1"/>
        <c:axId val="105852928"/>
        <c:axId val="105854848"/>
      </c:lineChart>
      <c:lineChart>
        <c:grouping val="standard"/>
        <c:ser>
          <c:idx val="1"/>
          <c:order val="1"/>
          <c:tx>
            <c:strRef>
              <c:f>April!$S$4</c:f>
              <c:strCache>
                <c:ptCount val="1"/>
                <c:pt idx="0">
                  <c:v> Glucose middel P (fra HbA1c IFCC) 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April!$T$3:$AZ$3</c:f>
              <c:strCache>
                <c:ptCount val="33"/>
                <c:pt idx="0">
                  <c:v>Avg Mar 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Avg.Apr</c:v>
                </c:pt>
              </c:strCache>
            </c:strRef>
          </c:cat>
          <c:val>
            <c:numRef>
              <c:f>April!$T$4:$AZ$4</c:f>
              <c:numCache>
                <c:formatCode>0.0</c:formatCode>
                <c:ptCount val="33"/>
                <c:pt idx="0">
                  <c:v>9.806451612903226</c:v>
                </c:pt>
                <c:pt idx="1">
                  <c:v>8.3000000000000007</c:v>
                </c:pt>
                <c:pt idx="2">
                  <c:v>10.5</c:v>
                </c:pt>
                <c:pt idx="3">
                  <c:v>8.3000000000000007</c:v>
                </c:pt>
                <c:pt idx="4">
                  <c:v>9.4</c:v>
                </c:pt>
                <c:pt idx="5">
                  <c:v>9.4</c:v>
                </c:pt>
                <c:pt idx="6">
                  <c:v>8.6</c:v>
                </c:pt>
                <c:pt idx="7">
                  <c:v>8.6999999999999993</c:v>
                </c:pt>
                <c:pt idx="8">
                  <c:v>9.1999999999999993</c:v>
                </c:pt>
                <c:pt idx="9">
                  <c:v>8.3666666666666654</c:v>
                </c:pt>
                <c:pt idx="10">
                  <c:v>7.8</c:v>
                </c:pt>
                <c:pt idx="11">
                  <c:v>8.6999999999999993</c:v>
                </c:pt>
                <c:pt idx="12">
                  <c:v>8.9</c:v>
                </c:pt>
                <c:pt idx="13">
                  <c:v>8</c:v>
                </c:pt>
                <c:pt idx="14">
                  <c:v>8.1999999999999993</c:v>
                </c:pt>
                <c:pt idx="15">
                  <c:v>7.5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8.8000000000000007</c:v>
                </c:pt>
                <c:pt idx="20">
                  <c:v>9.6</c:v>
                </c:pt>
                <c:pt idx="21">
                  <c:v>8</c:v>
                </c:pt>
                <c:pt idx="22">
                  <c:v>8.8000000000000007</c:v>
                </c:pt>
                <c:pt idx="23">
                  <c:v>9.5</c:v>
                </c:pt>
                <c:pt idx="24">
                  <c:v>9.5</c:v>
                </c:pt>
                <c:pt idx="25">
                  <c:v>9.2000000000000011</c:v>
                </c:pt>
                <c:pt idx="26">
                  <c:v>10.5</c:v>
                </c:pt>
                <c:pt idx="27">
                  <c:v>9.8000000000000007</c:v>
                </c:pt>
                <c:pt idx="28">
                  <c:v>9.6999999999999993</c:v>
                </c:pt>
                <c:pt idx="29">
                  <c:v>10.800000000000002</c:v>
                </c:pt>
                <c:pt idx="30">
                  <c:v>8.6</c:v>
                </c:pt>
                <c:pt idx="31">
                  <c:v>0</c:v>
                </c:pt>
                <c:pt idx="32">
                  <c:v>8.6021505376344098</c:v>
                </c:pt>
              </c:numCache>
            </c:numRef>
          </c:val>
        </c:ser>
        <c:marker val="1"/>
        <c:axId val="105858560"/>
        <c:axId val="105857024"/>
      </c:lineChart>
      <c:catAx>
        <c:axId val="105852928"/>
        <c:scaling>
          <c:orientation val="minMax"/>
        </c:scaling>
        <c:axPos val="b"/>
        <c:majorGridlines/>
        <c:title>
          <c:tx>
            <c:strRef>
              <c:f>April!$S$3</c:f>
              <c:strCache>
                <c:ptCount val="1"/>
                <c:pt idx="0">
                  <c:v>Apr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854848"/>
        <c:crosses val="autoZero"/>
        <c:auto val="1"/>
        <c:lblAlgn val="ctr"/>
        <c:lblOffset val="100"/>
        <c:tickLblSkip val="1"/>
        <c:tickMarkSkip val="1"/>
      </c:catAx>
      <c:valAx>
        <c:axId val="105854848"/>
        <c:scaling>
          <c:orientation val="minMax"/>
        </c:scaling>
        <c:axPos val="l"/>
        <c:majorGridlines/>
        <c:title>
          <c:tx>
            <c:strRef>
              <c:f>April!$S$6</c:f>
              <c:strCache>
                <c:ptCount val="1"/>
                <c:pt idx="0">
                  <c:v> Hæmoglobin A1c (IFCC)   [mmol/mol]   &amp;                                Glucose middel P (fra HbA1c IFCC)  [mmol/L]</c:v>
                </c:pt>
              </c:strCache>
            </c:strRef>
          </c:tx>
          <c:layout>
            <c:manualLayout>
              <c:xMode val="edge"/>
              <c:yMode val="edge"/>
              <c:x val="1.4210143086952839E-2"/>
              <c:y val="0.13314424635332694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852928"/>
        <c:crosses val="autoZero"/>
        <c:crossBetween val="midCat"/>
        <c:majorUnit val="5"/>
        <c:minorUnit val="2"/>
      </c:valAx>
      <c:valAx>
        <c:axId val="105857024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05858560"/>
        <c:crosses val="max"/>
        <c:crossBetween val="between"/>
      </c:valAx>
      <c:catAx>
        <c:axId val="105858560"/>
        <c:scaling>
          <c:orientation val="minMax"/>
        </c:scaling>
        <c:delete val="1"/>
        <c:axPos val="b"/>
        <c:tickLblPos val="none"/>
        <c:crossAx val="105857024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Maj!$A$1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Maj!$S$5</c:f>
              <c:strCache>
                <c:ptCount val="1"/>
                <c:pt idx="0">
                  <c:v>Hæmoglobin A1c (IFCC)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Maj!$T$3:$AZ$3</c:f>
              <c:strCache>
                <c:ptCount val="33"/>
                <c:pt idx="0">
                  <c:v>Avg Apr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Avg.Maj</c:v>
                </c:pt>
              </c:strCache>
            </c:strRef>
          </c:cat>
          <c:val>
            <c:numRef>
              <c:f>Maj!$T$5:$AZ$5</c:f>
              <c:numCache>
                <c:formatCode>0</c:formatCode>
                <c:ptCount val="33"/>
                <c:pt idx="0">
                  <c:v>55.408336827393441</c:v>
                </c:pt>
                <c:pt idx="1">
                  <c:v>63.046352201257861</c:v>
                </c:pt>
                <c:pt idx="2">
                  <c:v>63.046352201257861</c:v>
                </c:pt>
                <c:pt idx="3">
                  <c:v>49.297924528301884</c:v>
                </c:pt>
                <c:pt idx="4">
                  <c:v>63.046352201257861</c:v>
                </c:pt>
                <c:pt idx="5">
                  <c:v>49.297924528301884</c:v>
                </c:pt>
                <c:pt idx="6">
                  <c:v>49.297924528301884</c:v>
                </c:pt>
                <c:pt idx="7">
                  <c:v>63.046352201257861</c:v>
                </c:pt>
                <c:pt idx="8">
                  <c:v>49.297924528301884</c:v>
                </c:pt>
                <c:pt idx="9">
                  <c:v>49.297924528301884</c:v>
                </c:pt>
                <c:pt idx="10">
                  <c:v>57.546981132075473</c:v>
                </c:pt>
                <c:pt idx="11">
                  <c:v>49.297924528301884</c:v>
                </c:pt>
                <c:pt idx="12">
                  <c:v>49.297924528301884</c:v>
                </c:pt>
                <c:pt idx="13">
                  <c:v>65.108616352201267</c:v>
                </c:pt>
                <c:pt idx="14">
                  <c:v>49.297924528301884</c:v>
                </c:pt>
                <c:pt idx="15">
                  <c:v>49.297924528301884</c:v>
                </c:pt>
                <c:pt idx="16">
                  <c:v>64.421194968553465</c:v>
                </c:pt>
                <c:pt idx="17">
                  <c:v>49.297924528301884</c:v>
                </c:pt>
                <c:pt idx="18">
                  <c:v>49.297924528301884</c:v>
                </c:pt>
                <c:pt idx="19">
                  <c:v>73.357672955974849</c:v>
                </c:pt>
                <c:pt idx="20">
                  <c:v>49.297924528301884</c:v>
                </c:pt>
                <c:pt idx="21">
                  <c:v>49.297924528301884</c:v>
                </c:pt>
                <c:pt idx="22">
                  <c:v>80.23188679245284</c:v>
                </c:pt>
                <c:pt idx="23">
                  <c:v>49.297924528301884</c:v>
                </c:pt>
                <c:pt idx="24">
                  <c:v>49.297924528301884</c:v>
                </c:pt>
                <c:pt idx="25">
                  <c:v>73.357672955974849</c:v>
                </c:pt>
                <c:pt idx="26">
                  <c:v>49.297924528301884</c:v>
                </c:pt>
                <c:pt idx="27">
                  <c:v>49.297924528301884</c:v>
                </c:pt>
                <c:pt idx="28">
                  <c:v>68.545723270440263</c:v>
                </c:pt>
                <c:pt idx="29">
                  <c:v>49.297924528301884</c:v>
                </c:pt>
                <c:pt idx="30">
                  <c:v>49.297924528301884</c:v>
                </c:pt>
                <c:pt idx="31">
                  <c:v>56.17213836477989</c:v>
                </c:pt>
                <c:pt idx="32" formatCode="0.0">
                  <c:v>55.728640697910301</c:v>
                </c:pt>
              </c:numCache>
            </c:numRef>
          </c:val>
        </c:ser>
        <c:marker val="1"/>
        <c:axId val="130809856"/>
        <c:axId val="130811776"/>
      </c:lineChart>
      <c:lineChart>
        <c:grouping val="standard"/>
        <c:ser>
          <c:idx val="1"/>
          <c:order val="1"/>
          <c:tx>
            <c:strRef>
              <c:f>Maj!$S$4</c:f>
              <c:strCache>
                <c:ptCount val="1"/>
                <c:pt idx="0">
                  <c:v> Glucose middel P (fra HbA1c IFCC)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April!$T$3:$AZ$3</c:f>
              <c:strCache>
                <c:ptCount val="33"/>
                <c:pt idx="0">
                  <c:v>Avg Mar 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Avg.Apr</c:v>
                </c:pt>
              </c:strCache>
            </c:strRef>
          </c:cat>
          <c:val>
            <c:numRef>
              <c:f>Maj!$T$4:$AZ$4</c:f>
              <c:numCache>
                <c:formatCode>0.0</c:formatCode>
                <c:ptCount val="33"/>
                <c:pt idx="0">
                  <c:v>8.8888888888888893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9.1999999999999993</c:v>
                </c:pt>
                <c:pt idx="11">
                  <c:v>8</c:v>
                </c:pt>
                <c:pt idx="12">
                  <c:v>8</c:v>
                </c:pt>
                <c:pt idx="13">
                  <c:v>10.3</c:v>
                </c:pt>
                <c:pt idx="14">
                  <c:v>8</c:v>
                </c:pt>
                <c:pt idx="15">
                  <c:v>8</c:v>
                </c:pt>
                <c:pt idx="16">
                  <c:v>10.199999999999999</c:v>
                </c:pt>
                <c:pt idx="17">
                  <c:v>8</c:v>
                </c:pt>
                <c:pt idx="18">
                  <c:v>8</c:v>
                </c:pt>
                <c:pt idx="19">
                  <c:v>11.5</c:v>
                </c:pt>
                <c:pt idx="20">
                  <c:v>8</c:v>
                </c:pt>
                <c:pt idx="21">
                  <c:v>8</c:v>
                </c:pt>
                <c:pt idx="22">
                  <c:v>12.5</c:v>
                </c:pt>
                <c:pt idx="23">
                  <c:v>8</c:v>
                </c:pt>
                <c:pt idx="24">
                  <c:v>8</c:v>
                </c:pt>
                <c:pt idx="25">
                  <c:v>11.5</c:v>
                </c:pt>
                <c:pt idx="26">
                  <c:v>8</c:v>
                </c:pt>
                <c:pt idx="27">
                  <c:v>8</c:v>
                </c:pt>
                <c:pt idx="28">
                  <c:v>10.800000000000002</c:v>
                </c:pt>
                <c:pt idx="29">
                  <c:v>8</c:v>
                </c:pt>
                <c:pt idx="30">
                  <c:v>8</c:v>
                </c:pt>
                <c:pt idx="31">
                  <c:v>9</c:v>
                </c:pt>
                <c:pt idx="32">
                  <c:v>8.935483870967742</c:v>
                </c:pt>
              </c:numCache>
            </c:numRef>
          </c:val>
        </c:ser>
        <c:marker val="1"/>
        <c:axId val="130819584"/>
        <c:axId val="130818048"/>
      </c:lineChart>
      <c:catAx>
        <c:axId val="130809856"/>
        <c:scaling>
          <c:orientation val="minMax"/>
        </c:scaling>
        <c:axPos val="b"/>
        <c:majorGridlines/>
        <c:title>
          <c:tx>
            <c:strRef>
              <c:f>Maj!$S$3</c:f>
              <c:strCache>
                <c:ptCount val="1"/>
                <c:pt idx="0">
                  <c:v>Maj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0811776"/>
        <c:crosses val="autoZero"/>
        <c:auto val="1"/>
        <c:lblAlgn val="ctr"/>
        <c:lblOffset val="100"/>
        <c:tickLblSkip val="1"/>
        <c:tickMarkSkip val="1"/>
      </c:catAx>
      <c:valAx>
        <c:axId val="130811776"/>
        <c:scaling>
          <c:orientation val="minMax"/>
        </c:scaling>
        <c:axPos val="l"/>
        <c:majorGridlines/>
        <c:title>
          <c:tx>
            <c:strRef>
              <c:f>Maj!$S$6</c:f>
              <c:strCache>
                <c:ptCount val="1"/>
                <c:pt idx="0">
                  <c:v>Hæmoglobin A1c (IFCC)  [mmol/mol]   &amp;                                Glucose middel P (fra HbA1c IFCC) [mmol/L]</c:v>
                </c:pt>
              </c:strCache>
            </c:strRef>
          </c:tx>
          <c:layout>
            <c:manualLayout>
              <c:xMode val="edge"/>
              <c:yMode val="edge"/>
              <c:x val="1.2077634142381678E-2"/>
              <c:y val="0.12204213938411672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0809856"/>
        <c:crosses val="autoZero"/>
        <c:crossBetween val="midCat"/>
        <c:majorUnit val="5"/>
        <c:minorUnit val="2"/>
      </c:valAx>
      <c:valAx>
        <c:axId val="130818048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30819584"/>
        <c:crosses val="max"/>
        <c:crossBetween val="between"/>
      </c:valAx>
      <c:catAx>
        <c:axId val="130819584"/>
        <c:scaling>
          <c:orientation val="minMax"/>
        </c:scaling>
        <c:delete val="1"/>
        <c:axPos val="b"/>
        <c:tickLblPos val="none"/>
        <c:crossAx val="130818048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Juni!$A$1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Juni!$S$5</c:f>
              <c:strCache>
                <c:ptCount val="1"/>
                <c:pt idx="0">
                  <c:v>Hæmoglobin A1c (IFCC)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000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strRef>
              <c:f>Juni!$T$3:$AZ$3</c:f>
              <c:strCache>
                <c:ptCount val="33"/>
                <c:pt idx="0">
                  <c:v>Avg Maj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Avg.Jun</c:v>
                </c:pt>
              </c:strCache>
            </c:strRef>
          </c:cat>
          <c:val>
            <c:numRef>
              <c:f>Juni!$T$5:$AZ$5</c:f>
              <c:numCache>
                <c:formatCode>0</c:formatCode>
                <c:ptCount val="33"/>
                <c:pt idx="0">
                  <c:v>55.728640697910301</c:v>
                </c:pt>
                <c:pt idx="1">
                  <c:v>49.297924528301884</c:v>
                </c:pt>
                <c:pt idx="2">
                  <c:v>66.483459119496857</c:v>
                </c:pt>
                <c:pt idx="3">
                  <c:v>59.609245283018879</c:v>
                </c:pt>
                <c:pt idx="4">
                  <c:v>49.297924528301884</c:v>
                </c:pt>
                <c:pt idx="5">
                  <c:v>66.483459119496857</c:v>
                </c:pt>
                <c:pt idx="6">
                  <c:v>57.546981132075473</c:v>
                </c:pt>
                <c:pt idx="7">
                  <c:v>49.297924528301884</c:v>
                </c:pt>
                <c:pt idx="8">
                  <c:v>64.421194968553465</c:v>
                </c:pt>
                <c:pt idx="9">
                  <c:v>56.859559748427671</c:v>
                </c:pt>
                <c:pt idx="10">
                  <c:v>49.297924528301884</c:v>
                </c:pt>
                <c:pt idx="11">
                  <c:v>63.046352201257861</c:v>
                </c:pt>
                <c:pt idx="12">
                  <c:v>56.17213836477989</c:v>
                </c:pt>
                <c:pt idx="13">
                  <c:v>49.297924528301884</c:v>
                </c:pt>
                <c:pt idx="14">
                  <c:v>61.671509433962264</c:v>
                </c:pt>
                <c:pt idx="15">
                  <c:v>58.921823899371077</c:v>
                </c:pt>
                <c:pt idx="16">
                  <c:v>49.297924528301884</c:v>
                </c:pt>
                <c:pt idx="17">
                  <c:v>54.109874213836484</c:v>
                </c:pt>
                <c:pt idx="18">
                  <c:v>58.921823899371077</c:v>
                </c:pt>
                <c:pt idx="19">
                  <c:v>49.297924528301884</c:v>
                </c:pt>
                <c:pt idx="20">
                  <c:v>58.234402515723275</c:v>
                </c:pt>
                <c:pt idx="21">
                  <c:v>58.921823899371077</c:v>
                </c:pt>
                <c:pt idx="22">
                  <c:v>67.170880503144659</c:v>
                </c:pt>
                <c:pt idx="23">
                  <c:v>58.921823899371077</c:v>
                </c:pt>
                <c:pt idx="24">
                  <c:v>60.984088050314462</c:v>
                </c:pt>
                <c:pt idx="25">
                  <c:v>49.297924528301884</c:v>
                </c:pt>
                <c:pt idx="26">
                  <c:v>63.046352201257861</c:v>
                </c:pt>
                <c:pt idx="27">
                  <c:v>63.046352201257861</c:v>
                </c:pt>
                <c:pt idx="28">
                  <c:v>73.357672955974849</c:v>
                </c:pt>
                <c:pt idx="29">
                  <c:v>71.982830188679259</c:v>
                </c:pt>
                <c:pt idx="30">
                  <c:v>56.17213836477989</c:v>
                </c:pt>
                <c:pt idx="31">
                  <c:v>0</c:v>
                </c:pt>
                <c:pt idx="32" formatCode="0.0">
                  <c:v>56.466747819030218</c:v>
                </c:pt>
              </c:numCache>
            </c:numRef>
          </c:val>
        </c:ser>
        <c:hiLowLines/>
        <c:marker val="1"/>
        <c:axId val="138314496"/>
        <c:axId val="138316416"/>
      </c:lineChart>
      <c:lineChart>
        <c:grouping val="standard"/>
        <c:ser>
          <c:idx val="1"/>
          <c:order val="1"/>
          <c:tx>
            <c:strRef>
              <c:f>Juni!$S$4</c:f>
              <c:strCache>
                <c:ptCount val="1"/>
                <c:pt idx="0">
                  <c:v> Glucose middel P (fra HbA1c IFCC)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000">
                    <a:solidFill>
                      <a:schemeClr val="accent6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cat>
            <c:strRef>
              <c:f>April!$T$3:$AZ$3</c:f>
              <c:strCache>
                <c:ptCount val="33"/>
                <c:pt idx="0">
                  <c:v>Avg Mar 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Avg.Apr</c:v>
                </c:pt>
              </c:strCache>
            </c:strRef>
          </c:cat>
          <c:val>
            <c:numRef>
              <c:f>Juni!$T$4:$AZ$4</c:f>
              <c:numCache>
                <c:formatCode>0.0</c:formatCode>
                <c:ptCount val="33"/>
                <c:pt idx="0">
                  <c:v>8.935483870967742</c:v>
                </c:pt>
                <c:pt idx="1">
                  <c:v>8</c:v>
                </c:pt>
                <c:pt idx="2">
                  <c:v>10.5</c:v>
                </c:pt>
                <c:pt idx="3">
                  <c:v>9.5</c:v>
                </c:pt>
                <c:pt idx="4">
                  <c:v>8</c:v>
                </c:pt>
                <c:pt idx="5">
                  <c:v>10.5</c:v>
                </c:pt>
                <c:pt idx="6">
                  <c:v>9.1999999999999993</c:v>
                </c:pt>
                <c:pt idx="7">
                  <c:v>8</c:v>
                </c:pt>
                <c:pt idx="8">
                  <c:v>10.199999999999999</c:v>
                </c:pt>
                <c:pt idx="9">
                  <c:v>9.1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9.8000000000000007</c:v>
                </c:pt>
                <c:pt idx="15">
                  <c:v>9.4</c:v>
                </c:pt>
                <c:pt idx="16">
                  <c:v>8</c:v>
                </c:pt>
                <c:pt idx="17">
                  <c:v>8.6999999999999993</c:v>
                </c:pt>
                <c:pt idx="18">
                  <c:v>9.4</c:v>
                </c:pt>
                <c:pt idx="19">
                  <c:v>8</c:v>
                </c:pt>
                <c:pt idx="20">
                  <c:v>9.3000000000000007</c:v>
                </c:pt>
                <c:pt idx="21">
                  <c:v>9.4</c:v>
                </c:pt>
                <c:pt idx="22">
                  <c:v>10.6</c:v>
                </c:pt>
                <c:pt idx="23">
                  <c:v>9.4</c:v>
                </c:pt>
                <c:pt idx="24">
                  <c:v>9.6999999999999993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11.5</c:v>
                </c:pt>
                <c:pt idx="29">
                  <c:v>11.300000000000002</c:v>
                </c:pt>
                <c:pt idx="30">
                  <c:v>9</c:v>
                </c:pt>
                <c:pt idx="31">
                  <c:v>0</c:v>
                </c:pt>
                <c:pt idx="32">
                  <c:v>9.0161290322580641</c:v>
                </c:pt>
              </c:numCache>
            </c:numRef>
          </c:val>
        </c:ser>
        <c:marker val="1"/>
        <c:axId val="138324224"/>
        <c:axId val="138322688"/>
      </c:lineChart>
      <c:catAx>
        <c:axId val="138314496"/>
        <c:scaling>
          <c:orientation val="minMax"/>
        </c:scaling>
        <c:axPos val="b"/>
        <c:majorGridlines/>
        <c:title>
          <c:tx>
            <c:strRef>
              <c:f>Juni!$S$3</c:f>
              <c:strCache>
                <c:ptCount val="1"/>
                <c:pt idx="0">
                  <c:v>Jun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8316416"/>
        <c:crosses val="autoZero"/>
        <c:auto val="1"/>
        <c:lblAlgn val="ctr"/>
        <c:lblOffset val="100"/>
        <c:tickLblSkip val="1"/>
        <c:tickMarkSkip val="1"/>
      </c:catAx>
      <c:valAx>
        <c:axId val="138316416"/>
        <c:scaling>
          <c:orientation val="minMax"/>
        </c:scaling>
        <c:axPos val="l"/>
        <c:majorGridlines/>
        <c:title>
          <c:tx>
            <c:strRef>
              <c:f>Juni!$S$6</c:f>
              <c:strCache>
                <c:ptCount val="1"/>
                <c:pt idx="0">
                  <c:v>Hæmoglobin A1c (IFCC)  [mmol/mol]   &amp;                                Glucose middel P (fra HbA1c IFCC) [mmol/L]</c:v>
                </c:pt>
              </c:strCache>
            </c:strRef>
          </c:tx>
          <c:layout>
            <c:manualLayout>
              <c:xMode val="edge"/>
              <c:yMode val="edge"/>
              <c:x val="1.3940583641452873E-2"/>
              <c:y val="0.12536169954153706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8314496"/>
        <c:crosses val="autoZero"/>
        <c:crossBetween val="midCat"/>
        <c:majorUnit val="5"/>
        <c:minorUnit val="2"/>
      </c:valAx>
      <c:valAx>
        <c:axId val="138322688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38324224"/>
        <c:crosses val="max"/>
        <c:crossBetween val="between"/>
      </c:valAx>
      <c:catAx>
        <c:axId val="138324224"/>
        <c:scaling>
          <c:orientation val="minMax"/>
        </c:scaling>
        <c:delete val="1"/>
        <c:axPos val="b"/>
        <c:tickLblPos val="none"/>
        <c:crossAx val="138322688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Juli!$A$1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Juli!$S$5</c:f>
              <c:strCache>
                <c:ptCount val="1"/>
                <c:pt idx="0">
                  <c:v>Hæmoglobin A1c (IFCC)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Juli!$T$3:$AZ$3</c:f>
              <c:strCache>
                <c:ptCount val="33"/>
                <c:pt idx="0">
                  <c:v>Avg Jun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Avg.Jul</c:v>
                </c:pt>
              </c:strCache>
            </c:strRef>
          </c:cat>
          <c:val>
            <c:numRef>
              <c:f>Juli!$T$5:$AZ$5</c:f>
              <c:numCache>
                <c:formatCode>0</c:formatCode>
                <c:ptCount val="33"/>
                <c:pt idx="0">
                  <c:v>58.348972746331228</c:v>
                </c:pt>
                <c:pt idx="1">
                  <c:v>63.046352201257861</c:v>
                </c:pt>
                <c:pt idx="2">
                  <c:v>70.607987421383655</c:v>
                </c:pt>
                <c:pt idx="3">
                  <c:v>64.421194968553465</c:v>
                </c:pt>
                <c:pt idx="4">
                  <c:v>63.046352201257861</c:v>
                </c:pt>
                <c:pt idx="5">
                  <c:v>69.920566037735853</c:v>
                </c:pt>
                <c:pt idx="6">
                  <c:v>70.607987421383655</c:v>
                </c:pt>
                <c:pt idx="7">
                  <c:v>63.046352201257861</c:v>
                </c:pt>
                <c:pt idx="8">
                  <c:v>69.920566037735853</c:v>
                </c:pt>
                <c:pt idx="9">
                  <c:v>67.858301886792461</c:v>
                </c:pt>
                <c:pt idx="10">
                  <c:v>63.046352201257861</c:v>
                </c:pt>
                <c:pt idx="11">
                  <c:v>67.858301886792461</c:v>
                </c:pt>
                <c:pt idx="12">
                  <c:v>63.733773584905663</c:v>
                </c:pt>
                <c:pt idx="13">
                  <c:v>71.982830188679259</c:v>
                </c:pt>
                <c:pt idx="14">
                  <c:v>49.297924528301884</c:v>
                </c:pt>
                <c:pt idx="15">
                  <c:v>62.358930817610066</c:v>
                </c:pt>
                <c:pt idx="16">
                  <c:v>62.358930817610066</c:v>
                </c:pt>
                <c:pt idx="17">
                  <c:v>58.921823899371077</c:v>
                </c:pt>
                <c:pt idx="18">
                  <c:v>49.297924528301884</c:v>
                </c:pt>
                <c:pt idx="19">
                  <c:v>62.358930817610066</c:v>
                </c:pt>
                <c:pt idx="20">
                  <c:v>60.984088050314462</c:v>
                </c:pt>
                <c:pt idx="21">
                  <c:v>56.17213836477989</c:v>
                </c:pt>
                <c:pt idx="22">
                  <c:v>62.358930817610066</c:v>
                </c:pt>
                <c:pt idx="23">
                  <c:v>49.297924528301884</c:v>
                </c:pt>
                <c:pt idx="24">
                  <c:v>49.297924528301884</c:v>
                </c:pt>
                <c:pt idx="25">
                  <c:v>62.358930817610066</c:v>
                </c:pt>
                <c:pt idx="26">
                  <c:v>71.982830188679259</c:v>
                </c:pt>
                <c:pt idx="27">
                  <c:v>69.920566037735853</c:v>
                </c:pt>
                <c:pt idx="28">
                  <c:v>62.358930817610066</c:v>
                </c:pt>
                <c:pt idx="29">
                  <c:v>69.920566037735853</c:v>
                </c:pt>
                <c:pt idx="30">
                  <c:v>67.858301886792461</c:v>
                </c:pt>
                <c:pt idx="31">
                  <c:v>62.358930817610066</c:v>
                </c:pt>
                <c:pt idx="32" formatCode="0.0">
                  <c:v>63.179401501318736</c:v>
                </c:pt>
              </c:numCache>
            </c:numRef>
          </c:val>
        </c:ser>
        <c:hiLowLines/>
        <c:marker val="1"/>
        <c:axId val="139908608"/>
        <c:axId val="139910528"/>
      </c:lineChart>
      <c:lineChart>
        <c:grouping val="standard"/>
        <c:ser>
          <c:idx val="1"/>
          <c:order val="1"/>
          <c:tx>
            <c:strRef>
              <c:f>Juli!$S$4</c:f>
              <c:strCache>
                <c:ptCount val="1"/>
                <c:pt idx="0">
                  <c:v> Glucose middel P (fra HbA1c IFCC)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Juli!$T$3:$AZ$3</c:f>
              <c:strCache>
                <c:ptCount val="33"/>
                <c:pt idx="0">
                  <c:v>Avg Jun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Avg.Jul</c:v>
                </c:pt>
              </c:strCache>
            </c:strRef>
          </c:cat>
          <c:val>
            <c:numRef>
              <c:f>Juli!$T$4:$AZ$4</c:f>
              <c:numCache>
                <c:formatCode>0.0</c:formatCode>
                <c:ptCount val="33"/>
                <c:pt idx="0">
                  <c:v>9.3166666666666664</c:v>
                </c:pt>
                <c:pt idx="1">
                  <c:v>10</c:v>
                </c:pt>
                <c:pt idx="2">
                  <c:v>11.1</c:v>
                </c:pt>
                <c:pt idx="3">
                  <c:v>10.199999999999999</c:v>
                </c:pt>
                <c:pt idx="4">
                  <c:v>10</c:v>
                </c:pt>
                <c:pt idx="5">
                  <c:v>11</c:v>
                </c:pt>
                <c:pt idx="6">
                  <c:v>11.1</c:v>
                </c:pt>
                <c:pt idx="7">
                  <c:v>10</c:v>
                </c:pt>
                <c:pt idx="8">
                  <c:v>11</c:v>
                </c:pt>
                <c:pt idx="9">
                  <c:v>10.699999999999998</c:v>
                </c:pt>
                <c:pt idx="10">
                  <c:v>10</c:v>
                </c:pt>
                <c:pt idx="11">
                  <c:v>10.699999999999998</c:v>
                </c:pt>
                <c:pt idx="12">
                  <c:v>10.1</c:v>
                </c:pt>
                <c:pt idx="13">
                  <c:v>11.300000000000002</c:v>
                </c:pt>
                <c:pt idx="14">
                  <c:v>8</c:v>
                </c:pt>
                <c:pt idx="15">
                  <c:v>9.9</c:v>
                </c:pt>
                <c:pt idx="16">
                  <c:v>9.9</c:v>
                </c:pt>
                <c:pt idx="17">
                  <c:v>9.4</c:v>
                </c:pt>
                <c:pt idx="18">
                  <c:v>8</c:v>
                </c:pt>
                <c:pt idx="19">
                  <c:v>9.9</c:v>
                </c:pt>
                <c:pt idx="20">
                  <c:v>9.6999999999999993</c:v>
                </c:pt>
                <c:pt idx="21">
                  <c:v>9</c:v>
                </c:pt>
                <c:pt idx="22">
                  <c:v>9.9</c:v>
                </c:pt>
                <c:pt idx="23">
                  <c:v>8</c:v>
                </c:pt>
                <c:pt idx="24">
                  <c:v>8</c:v>
                </c:pt>
                <c:pt idx="25">
                  <c:v>9.9</c:v>
                </c:pt>
                <c:pt idx="26">
                  <c:v>11.300000000000002</c:v>
                </c:pt>
                <c:pt idx="27">
                  <c:v>11</c:v>
                </c:pt>
                <c:pt idx="28">
                  <c:v>9.9</c:v>
                </c:pt>
                <c:pt idx="29">
                  <c:v>11</c:v>
                </c:pt>
                <c:pt idx="30">
                  <c:v>10.699999999999998</c:v>
                </c:pt>
                <c:pt idx="31">
                  <c:v>9.9</c:v>
                </c:pt>
                <c:pt idx="32">
                  <c:v>10.019354838709676</c:v>
                </c:pt>
              </c:numCache>
            </c:numRef>
          </c:val>
        </c:ser>
        <c:marker val="1"/>
        <c:axId val="139918336"/>
        <c:axId val="139916800"/>
      </c:lineChart>
      <c:catAx>
        <c:axId val="139908608"/>
        <c:scaling>
          <c:orientation val="minMax"/>
        </c:scaling>
        <c:axPos val="b"/>
        <c:majorGridlines/>
        <c:title>
          <c:tx>
            <c:strRef>
              <c:f>Juli!$S$3</c:f>
              <c:strCache>
                <c:ptCount val="1"/>
                <c:pt idx="0">
                  <c:v>Jul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9910528"/>
        <c:crosses val="autoZero"/>
        <c:auto val="1"/>
        <c:lblAlgn val="ctr"/>
        <c:lblOffset val="100"/>
        <c:tickLblSkip val="1"/>
        <c:tickMarkSkip val="1"/>
      </c:catAx>
      <c:valAx>
        <c:axId val="139910528"/>
        <c:scaling>
          <c:orientation val="minMax"/>
        </c:scaling>
        <c:axPos val="l"/>
        <c:majorGridlines/>
        <c:title>
          <c:tx>
            <c:strRef>
              <c:f>Juli!$S$6</c:f>
              <c:strCache>
                <c:ptCount val="1"/>
                <c:pt idx="0">
                  <c:v>Hæmoglobin A1c (IFCC)  [mmol/mol]   &amp;                                Glucose middel P (fra HbA1c IFCC) [mmol/L]</c:v>
                </c:pt>
              </c:strCache>
            </c:strRef>
          </c:tx>
          <c:layout>
            <c:manualLayout>
              <c:xMode val="edge"/>
              <c:yMode val="edge"/>
              <c:x val="1.4225400465405741E-2"/>
              <c:y val="0.13171412618650041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9908608"/>
        <c:crosses val="autoZero"/>
        <c:crossBetween val="midCat"/>
        <c:majorUnit val="5"/>
        <c:minorUnit val="2"/>
      </c:valAx>
      <c:valAx>
        <c:axId val="139916800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39918336"/>
        <c:crosses val="max"/>
        <c:crossBetween val="between"/>
      </c:valAx>
      <c:catAx>
        <c:axId val="139918336"/>
        <c:scaling>
          <c:orientation val="minMax"/>
        </c:scaling>
        <c:delete val="1"/>
        <c:axPos val="b"/>
        <c:tickLblPos val="none"/>
        <c:crossAx val="139916800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August!$A$1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August!$S$5</c:f>
              <c:strCache>
                <c:ptCount val="1"/>
                <c:pt idx="0">
                  <c:v>Hæmoglobin A1c (IFCC)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August!$T$3:$AZ$3</c:f>
              <c:strCache>
                <c:ptCount val="33"/>
                <c:pt idx="0">
                  <c:v>Avg Jul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Avg.Aug</c:v>
                </c:pt>
              </c:strCache>
            </c:strRef>
          </c:cat>
          <c:val>
            <c:numRef>
              <c:f>August!$T$5:$AZ$5</c:f>
              <c:numCache>
                <c:formatCode>0</c:formatCode>
                <c:ptCount val="33"/>
                <c:pt idx="0">
                  <c:v>63.179401501318736</c:v>
                </c:pt>
                <c:pt idx="1">
                  <c:v>72.670251572327047</c:v>
                </c:pt>
                <c:pt idx="2">
                  <c:v>62.358930817610066</c:v>
                </c:pt>
                <c:pt idx="3">
                  <c:v>61.671509433962264</c:v>
                </c:pt>
                <c:pt idx="4">
                  <c:v>63.046352201257861</c:v>
                </c:pt>
                <c:pt idx="5">
                  <c:v>62.358930817610066</c:v>
                </c:pt>
                <c:pt idx="6">
                  <c:v>58.921823899371077</c:v>
                </c:pt>
                <c:pt idx="7">
                  <c:v>62.358930817610066</c:v>
                </c:pt>
                <c:pt idx="8">
                  <c:v>65.796037735849069</c:v>
                </c:pt>
                <c:pt idx="9">
                  <c:v>65.796037735849069</c:v>
                </c:pt>
                <c:pt idx="10">
                  <c:v>62.358930817610066</c:v>
                </c:pt>
                <c:pt idx="11">
                  <c:v>60.984088050314462</c:v>
                </c:pt>
                <c:pt idx="12">
                  <c:v>49.297924528301884</c:v>
                </c:pt>
                <c:pt idx="13">
                  <c:v>60.29666666666666</c:v>
                </c:pt>
                <c:pt idx="14">
                  <c:v>49.297924528301884</c:v>
                </c:pt>
                <c:pt idx="15">
                  <c:v>52.735031446540887</c:v>
                </c:pt>
                <c:pt idx="16">
                  <c:v>62.358930817610066</c:v>
                </c:pt>
                <c:pt idx="17">
                  <c:v>49.985345911949686</c:v>
                </c:pt>
                <c:pt idx="18">
                  <c:v>59.609245283018879</c:v>
                </c:pt>
                <c:pt idx="19">
                  <c:v>58.921823899371077</c:v>
                </c:pt>
                <c:pt idx="20">
                  <c:v>50.672767295597481</c:v>
                </c:pt>
                <c:pt idx="21">
                  <c:v>58.921823899371077</c:v>
                </c:pt>
                <c:pt idx="22">
                  <c:v>58.921823899371077</c:v>
                </c:pt>
                <c:pt idx="23">
                  <c:v>49.297924528301884</c:v>
                </c:pt>
                <c:pt idx="24">
                  <c:v>55.484716981132088</c:v>
                </c:pt>
                <c:pt idx="25">
                  <c:v>58.921823899371077</c:v>
                </c:pt>
                <c:pt idx="26">
                  <c:v>53.422452830188682</c:v>
                </c:pt>
                <c:pt idx="27">
                  <c:v>54.109874213836484</c:v>
                </c:pt>
                <c:pt idx="28">
                  <c:v>55.484716981132088</c:v>
                </c:pt>
                <c:pt idx="29">
                  <c:v>49.297924528301884</c:v>
                </c:pt>
                <c:pt idx="30">
                  <c:v>49.297924528301884</c:v>
                </c:pt>
                <c:pt idx="31">
                  <c:v>58.234402515723275</c:v>
                </c:pt>
                <c:pt idx="32">
                  <c:v>57.835254615540663</c:v>
                </c:pt>
              </c:numCache>
            </c:numRef>
          </c:val>
        </c:ser>
        <c:hiLowLines/>
        <c:marker val="1"/>
        <c:axId val="140179712"/>
        <c:axId val="140214656"/>
      </c:lineChart>
      <c:lineChart>
        <c:grouping val="standard"/>
        <c:ser>
          <c:idx val="1"/>
          <c:order val="1"/>
          <c:tx>
            <c:strRef>
              <c:f>August!$S$4</c:f>
              <c:strCache>
                <c:ptCount val="1"/>
                <c:pt idx="0">
                  <c:v> Glucose middel P (fra HbA1c IFCC)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August!$T$3:$AZ$3</c:f>
              <c:strCache>
                <c:ptCount val="33"/>
                <c:pt idx="0">
                  <c:v>Avg Jul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Avg.Aug</c:v>
                </c:pt>
              </c:strCache>
            </c:strRef>
          </c:cat>
          <c:val>
            <c:numRef>
              <c:f>August!$T$4:$AZ$4</c:f>
              <c:numCache>
                <c:formatCode>0.0</c:formatCode>
                <c:ptCount val="33"/>
                <c:pt idx="0">
                  <c:v>10.019354838709676</c:v>
                </c:pt>
                <c:pt idx="1">
                  <c:v>11.4</c:v>
                </c:pt>
                <c:pt idx="2">
                  <c:v>9.9</c:v>
                </c:pt>
                <c:pt idx="3">
                  <c:v>9.8000000000000007</c:v>
                </c:pt>
                <c:pt idx="4">
                  <c:v>10</c:v>
                </c:pt>
                <c:pt idx="5">
                  <c:v>9.9</c:v>
                </c:pt>
                <c:pt idx="6">
                  <c:v>9.4</c:v>
                </c:pt>
                <c:pt idx="7">
                  <c:v>9.9</c:v>
                </c:pt>
                <c:pt idx="8">
                  <c:v>10.4</c:v>
                </c:pt>
                <c:pt idx="9">
                  <c:v>10.4</c:v>
                </c:pt>
                <c:pt idx="10">
                  <c:v>9.9</c:v>
                </c:pt>
                <c:pt idx="11">
                  <c:v>9.6999999999999993</c:v>
                </c:pt>
                <c:pt idx="12">
                  <c:v>8</c:v>
                </c:pt>
                <c:pt idx="13">
                  <c:v>9.6</c:v>
                </c:pt>
                <c:pt idx="14">
                  <c:v>8</c:v>
                </c:pt>
                <c:pt idx="15">
                  <c:v>8.5</c:v>
                </c:pt>
                <c:pt idx="16">
                  <c:v>9.9</c:v>
                </c:pt>
                <c:pt idx="17">
                  <c:v>8.1</c:v>
                </c:pt>
                <c:pt idx="18">
                  <c:v>9.5</c:v>
                </c:pt>
                <c:pt idx="19">
                  <c:v>9.4</c:v>
                </c:pt>
                <c:pt idx="20">
                  <c:v>8.1999999999999993</c:v>
                </c:pt>
                <c:pt idx="21">
                  <c:v>9.4</c:v>
                </c:pt>
                <c:pt idx="22">
                  <c:v>9.4</c:v>
                </c:pt>
                <c:pt idx="23">
                  <c:v>8</c:v>
                </c:pt>
                <c:pt idx="24">
                  <c:v>8.9</c:v>
                </c:pt>
                <c:pt idx="25">
                  <c:v>9.4</c:v>
                </c:pt>
                <c:pt idx="26">
                  <c:v>8.6</c:v>
                </c:pt>
                <c:pt idx="27">
                  <c:v>8.6999999999999993</c:v>
                </c:pt>
                <c:pt idx="28">
                  <c:v>8.9</c:v>
                </c:pt>
                <c:pt idx="29">
                  <c:v>8</c:v>
                </c:pt>
                <c:pt idx="30">
                  <c:v>8</c:v>
                </c:pt>
                <c:pt idx="31">
                  <c:v>9.3000000000000007</c:v>
                </c:pt>
                <c:pt idx="32">
                  <c:v>9.241935483870968</c:v>
                </c:pt>
              </c:numCache>
            </c:numRef>
          </c:val>
        </c:ser>
        <c:marker val="1"/>
        <c:axId val="140218368"/>
        <c:axId val="140216576"/>
      </c:lineChart>
      <c:catAx>
        <c:axId val="140179712"/>
        <c:scaling>
          <c:orientation val="minMax"/>
        </c:scaling>
        <c:axPos val="b"/>
        <c:majorGridlines/>
        <c:title>
          <c:tx>
            <c:strRef>
              <c:f>August!$S$3</c:f>
              <c:strCache>
                <c:ptCount val="1"/>
                <c:pt idx="0">
                  <c:v>Aug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0214656"/>
        <c:crosses val="autoZero"/>
        <c:auto val="1"/>
        <c:lblAlgn val="ctr"/>
        <c:lblOffset val="100"/>
        <c:tickLblSkip val="1"/>
        <c:tickMarkSkip val="1"/>
      </c:catAx>
      <c:valAx>
        <c:axId val="140214656"/>
        <c:scaling>
          <c:orientation val="minMax"/>
        </c:scaling>
        <c:axPos val="l"/>
        <c:majorGridlines/>
        <c:title>
          <c:tx>
            <c:strRef>
              <c:f>August!$S$6</c:f>
              <c:strCache>
                <c:ptCount val="1"/>
                <c:pt idx="0">
                  <c:v>Hæmoglobin A1c (IFCC)  [mmol/mol]   &amp;                                Glucose middel P (fra HbA1c IFCC) [mmol/L]</c:v>
                </c:pt>
              </c:strCache>
            </c:strRef>
          </c:tx>
          <c:layout>
            <c:manualLayout>
              <c:xMode val="edge"/>
              <c:yMode val="edge"/>
              <c:x val="1.4871162461476239E-2"/>
              <c:y val="0.12241910426898522"/>
            </c:manualLayout>
          </c:layout>
          <c:txPr>
            <a:bodyPr/>
            <a:lstStyle/>
            <a:p>
              <a:pPr>
                <a:defRPr sz="1400" baseline="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0179712"/>
        <c:crosses val="autoZero"/>
        <c:crossBetween val="midCat"/>
        <c:majorUnit val="5"/>
        <c:minorUnit val="2"/>
      </c:valAx>
      <c:valAx>
        <c:axId val="140216576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40218368"/>
        <c:crosses val="max"/>
        <c:crossBetween val="between"/>
      </c:valAx>
      <c:catAx>
        <c:axId val="140218368"/>
        <c:scaling>
          <c:orientation val="minMax"/>
        </c:scaling>
        <c:delete val="1"/>
        <c:axPos val="b"/>
        <c:tickLblPos val="none"/>
        <c:crossAx val="140216576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September!$A$1</c:f>
          <c:strCache>
            <c:ptCount val="1"/>
            <c:pt idx="0">
              <c:v>Blodsukkermålinger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September!$S$5</c:f>
              <c:strCache>
                <c:ptCount val="1"/>
                <c:pt idx="0">
                  <c:v>Hæmoglobin A1c (IFCC)  [mmol/mol] 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b"/>
            <c:showVal val="1"/>
          </c:dLbls>
          <c:cat>
            <c:strRef>
              <c:f>September!$T$3:$AZ$3</c:f>
              <c:strCache>
                <c:ptCount val="33"/>
                <c:pt idx="0">
                  <c:v>Avg Aug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Avg.Sep</c:v>
                </c:pt>
              </c:strCache>
            </c:strRef>
          </c:cat>
          <c:val>
            <c:numRef>
              <c:f>September!$T$5:$AZ$5</c:f>
              <c:numCache>
                <c:formatCode>0</c:formatCode>
                <c:ptCount val="33"/>
                <c:pt idx="0">
                  <c:v>57.835254615540663</c:v>
                </c:pt>
                <c:pt idx="1">
                  <c:v>62.358930817610066</c:v>
                </c:pt>
                <c:pt idx="2">
                  <c:v>56.17213836477989</c:v>
                </c:pt>
                <c:pt idx="3">
                  <c:v>62.358930817610066</c:v>
                </c:pt>
                <c:pt idx="4">
                  <c:v>56.17213836477989</c:v>
                </c:pt>
                <c:pt idx="5">
                  <c:v>56.17213836477989</c:v>
                </c:pt>
                <c:pt idx="6">
                  <c:v>62.358930817610066</c:v>
                </c:pt>
                <c:pt idx="7">
                  <c:v>56.17213836477989</c:v>
                </c:pt>
                <c:pt idx="8">
                  <c:v>56.17213836477989</c:v>
                </c:pt>
                <c:pt idx="9">
                  <c:v>68.545723270440263</c:v>
                </c:pt>
                <c:pt idx="10">
                  <c:v>56.17213836477989</c:v>
                </c:pt>
                <c:pt idx="11">
                  <c:v>56.859559748427671</c:v>
                </c:pt>
                <c:pt idx="12">
                  <c:v>74.732515723270438</c:v>
                </c:pt>
                <c:pt idx="13">
                  <c:v>56.17213836477989</c:v>
                </c:pt>
                <c:pt idx="14">
                  <c:v>56.17213836477989</c:v>
                </c:pt>
                <c:pt idx="15">
                  <c:v>70.607987421383655</c:v>
                </c:pt>
                <c:pt idx="16">
                  <c:v>56.17213836477989</c:v>
                </c:pt>
                <c:pt idx="17">
                  <c:v>56.17213836477989</c:v>
                </c:pt>
                <c:pt idx="18">
                  <c:v>67.858301886792461</c:v>
                </c:pt>
                <c:pt idx="19">
                  <c:v>56.17213836477989</c:v>
                </c:pt>
                <c:pt idx="20">
                  <c:v>56.17213836477989</c:v>
                </c:pt>
                <c:pt idx="21">
                  <c:v>47.923081761006301</c:v>
                </c:pt>
                <c:pt idx="22">
                  <c:v>56.17213836477989</c:v>
                </c:pt>
                <c:pt idx="23">
                  <c:v>56.17213836477989</c:v>
                </c:pt>
                <c:pt idx="24">
                  <c:v>60.29666666666666</c:v>
                </c:pt>
                <c:pt idx="25">
                  <c:v>56.17213836477989</c:v>
                </c:pt>
                <c:pt idx="26">
                  <c:v>56.17213836477989</c:v>
                </c:pt>
                <c:pt idx="27">
                  <c:v>56.17213836477989</c:v>
                </c:pt>
                <c:pt idx="28">
                  <c:v>56.17213836477989</c:v>
                </c:pt>
                <c:pt idx="29">
                  <c:v>56.17213836477989</c:v>
                </c:pt>
                <c:pt idx="30">
                  <c:v>56.17213836477989</c:v>
                </c:pt>
                <c:pt idx="31">
                  <c:v>0</c:v>
                </c:pt>
                <c:pt idx="32">
                  <c:v>56.688496652464991</c:v>
                </c:pt>
              </c:numCache>
            </c:numRef>
          </c:val>
        </c:ser>
        <c:hiLowLines/>
        <c:marker val="1"/>
        <c:axId val="140831744"/>
        <c:axId val="143668352"/>
      </c:lineChart>
      <c:lineChart>
        <c:grouping val="standard"/>
        <c:ser>
          <c:idx val="1"/>
          <c:order val="1"/>
          <c:tx>
            <c:strRef>
              <c:f>September!$S$4</c:f>
              <c:strCache>
                <c:ptCount val="1"/>
                <c:pt idx="0">
                  <c:v> Glucose middel P (fra HbA1c IFCC) [mmol/L]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strRef>
              <c:f>September!$T$3:$AZ$3</c:f>
              <c:strCache>
                <c:ptCount val="33"/>
                <c:pt idx="0">
                  <c:v>Avg Aug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2">
                  <c:v>Avg.Sep</c:v>
                </c:pt>
              </c:strCache>
            </c:strRef>
          </c:cat>
          <c:val>
            <c:numRef>
              <c:f>September!$T$4:$AZ$4</c:f>
              <c:numCache>
                <c:formatCode>0.0</c:formatCode>
                <c:ptCount val="33"/>
                <c:pt idx="0">
                  <c:v>9.241935483870968</c:v>
                </c:pt>
                <c:pt idx="1">
                  <c:v>9.9</c:v>
                </c:pt>
                <c:pt idx="2">
                  <c:v>9</c:v>
                </c:pt>
                <c:pt idx="3">
                  <c:v>9.9</c:v>
                </c:pt>
                <c:pt idx="4">
                  <c:v>9</c:v>
                </c:pt>
                <c:pt idx="5">
                  <c:v>9</c:v>
                </c:pt>
                <c:pt idx="6">
                  <c:v>9.9</c:v>
                </c:pt>
                <c:pt idx="7">
                  <c:v>9</c:v>
                </c:pt>
                <c:pt idx="8">
                  <c:v>9</c:v>
                </c:pt>
                <c:pt idx="9">
                  <c:v>10.800000000000002</c:v>
                </c:pt>
                <c:pt idx="10">
                  <c:v>9</c:v>
                </c:pt>
                <c:pt idx="11">
                  <c:v>9.1</c:v>
                </c:pt>
                <c:pt idx="12">
                  <c:v>11.699999999999998</c:v>
                </c:pt>
                <c:pt idx="13">
                  <c:v>9</c:v>
                </c:pt>
                <c:pt idx="14">
                  <c:v>9</c:v>
                </c:pt>
                <c:pt idx="15">
                  <c:v>11.1</c:v>
                </c:pt>
                <c:pt idx="16">
                  <c:v>9</c:v>
                </c:pt>
                <c:pt idx="17">
                  <c:v>9</c:v>
                </c:pt>
                <c:pt idx="18">
                  <c:v>10.699999999999998</c:v>
                </c:pt>
                <c:pt idx="19">
                  <c:v>9</c:v>
                </c:pt>
                <c:pt idx="20">
                  <c:v>9</c:v>
                </c:pt>
                <c:pt idx="21">
                  <c:v>7.8</c:v>
                </c:pt>
                <c:pt idx="22">
                  <c:v>9</c:v>
                </c:pt>
                <c:pt idx="23">
                  <c:v>9</c:v>
                </c:pt>
                <c:pt idx="24">
                  <c:v>9.6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0</c:v>
                </c:pt>
                <c:pt idx="32">
                  <c:v>9.0483870967741939</c:v>
                </c:pt>
              </c:numCache>
            </c:numRef>
          </c:val>
        </c:ser>
        <c:marker val="1"/>
        <c:axId val="143684352"/>
        <c:axId val="143670272"/>
      </c:lineChart>
      <c:catAx>
        <c:axId val="140831744"/>
        <c:scaling>
          <c:orientation val="minMax"/>
        </c:scaling>
        <c:axPos val="b"/>
        <c:majorGridlines/>
        <c:title>
          <c:tx>
            <c:strRef>
              <c:f>September!$S$3</c:f>
              <c:strCache>
                <c:ptCount val="1"/>
                <c:pt idx="0">
                  <c:v>Sep 2019</c:v>
                </c:pt>
              </c:strCache>
            </c:strRef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3668352"/>
        <c:crosses val="autoZero"/>
        <c:auto val="1"/>
        <c:lblAlgn val="ctr"/>
        <c:lblOffset val="100"/>
        <c:tickLblSkip val="1"/>
        <c:tickMarkSkip val="1"/>
      </c:catAx>
      <c:valAx>
        <c:axId val="143668352"/>
        <c:scaling>
          <c:orientation val="minMax"/>
        </c:scaling>
        <c:axPos val="l"/>
        <c:majorGridlines/>
        <c:title>
          <c:tx>
            <c:strRef>
              <c:f>September!$S$6</c:f>
              <c:strCache>
                <c:ptCount val="1"/>
                <c:pt idx="0">
                  <c:v>Hæmoglobin A1c (IFCC)  [mmol/mol]   &amp;                                Glucose middel P (fra HbA1c IFCC) [mmol/L]</c:v>
                </c:pt>
              </c:strCache>
            </c:strRef>
          </c:tx>
          <c:layout>
            <c:manualLayout>
              <c:xMode val="edge"/>
              <c:yMode val="edge"/>
              <c:x val="1.114884718137202E-2"/>
              <c:y val="0.12724303094531322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0831744"/>
        <c:crosses val="autoZero"/>
        <c:crossBetween val="midCat"/>
        <c:majorUnit val="5"/>
        <c:minorUnit val="2"/>
      </c:valAx>
      <c:valAx>
        <c:axId val="143670272"/>
        <c:scaling>
          <c:orientation val="minMax"/>
        </c:scaling>
        <c:axPos val="r"/>
        <c:majorGridlines/>
        <c:numFmt formatCode="0.0" sourceLinked="1"/>
        <c:tickLblPos val="nextTo"/>
        <c:txPr>
          <a:bodyPr/>
          <a:lstStyle/>
          <a:p>
            <a:pPr>
              <a:defRPr sz="1200">
                <a:solidFill>
                  <a:srgbClr val="FFC000"/>
                </a:solidFill>
              </a:defRPr>
            </a:pPr>
            <a:endParaRPr lang="da-DK"/>
          </a:p>
        </c:txPr>
        <c:crossAx val="143684352"/>
        <c:crosses val="max"/>
        <c:crossBetween val="between"/>
      </c:valAx>
      <c:catAx>
        <c:axId val="143684352"/>
        <c:scaling>
          <c:orientation val="minMax"/>
        </c:scaling>
        <c:delete val="1"/>
        <c:axPos val="b"/>
        <c:tickLblPos val="none"/>
        <c:crossAx val="143670272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6</xdr:row>
      <xdr:rowOff>30480</xdr:rowOff>
    </xdr:from>
    <xdr:to>
      <xdr:col>33</xdr:col>
      <xdr:colOff>594360</xdr:colOff>
      <xdr:row>33</xdr:row>
      <xdr:rowOff>182880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6</xdr:row>
      <xdr:rowOff>30480</xdr:rowOff>
    </xdr:from>
    <xdr:to>
      <xdr:col>33</xdr:col>
      <xdr:colOff>594360</xdr:colOff>
      <xdr:row>34</xdr:row>
      <xdr:rowOff>7620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6</xdr:row>
      <xdr:rowOff>30480</xdr:rowOff>
    </xdr:from>
    <xdr:to>
      <xdr:col>34</xdr:col>
      <xdr:colOff>0</xdr:colOff>
      <xdr:row>34</xdr:row>
      <xdr:rowOff>7620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6</xdr:row>
      <xdr:rowOff>30480</xdr:rowOff>
    </xdr:from>
    <xdr:to>
      <xdr:col>33</xdr:col>
      <xdr:colOff>586740</xdr:colOff>
      <xdr:row>34</xdr:row>
      <xdr:rowOff>7620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</xdr:colOff>
      <xdr:row>10</xdr:row>
      <xdr:rowOff>635</xdr:rowOff>
    </xdr:from>
    <xdr:to>
      <xdr:col>18</xdr:col>
      <xdr:colOff>108584</xdr:colOff>
      <xdr:row>38</xdr:row>
      <xdr:rowOff>112395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</xdr:colOff>
      <xdr:row>6</xdr:row>
      <xdr:rowOff>15240</xdr:rowOff>
    </xdr:from>
    <xdr:to>
      <xdr:col>33</xdr:col>
      <xdr:colOff>601980</xdr:colOff>
      <xdr:row>33</xdr:row>
      <xdr:rowOff>175260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6</xdr:row>
      <xdr:rowOff>38100</xdr:rowOff>
    </xdr:from>
    <xdr:to>
      <xdr:col>34</xdr:col>
      <xdr:colOff>7620</xdr:colOff>
      <xdr:row>33</xdr:row>
      <xdr:rowOff>167640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6</xdr:row>
      <xdr:rowOff>30480</xdr:rowOff>
    </xdr:from>
    <xdr:to>
      <xdr:col>33</xdr:col>
      <xdr:colOff>594360</xdr:colOff>
      <xdr:row>33</xdr:row>
      <xdr:rowOff>167640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6</xdr:row>
      <xdr:rowOff>30480</xdr:rowOff>
    </xdr:from>
    <xdr:to>
      <xdr:col>34</xdr:col>
      <xdr:colOff>0</xdr:colOff>
      <xdr:row>33</xdr:row>
      <xdr:rowOff>175260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6</xdr:row>
      <xdr:rowOff>30480</xdr:rowOff>
    </xdr:from>
    <xdr:to>
      <xdr:col>34</xdr:col>
      <xdr:colOff>15240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</xdr:colOff>
      <xdr:row>7</xdr:row>
      <xdr:rowOff>7620</xdr:rowOff>
    </xdr:from>
    <xdr:to>
      <xdr:col>34</xdr:col>
      <xdr:colOff>7620</xdr:colOff>
      <xdr:row>35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6</xdr:row>
      <xdr:rowOff>163830</xdr:rowOff>
    </xdr:from>
    <xdr:to>
      <xdr:col>33</xdr:col>
      <xdr:colOff>601980</xdr:colOff>
      <xdr:row>34</xdr:row>
      <xdr:rowOff>140970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</xdr:colOff>
      <xdr:row>5</xdr:row>
      <xdr:rowOff>20955</xdr:rowOff>
    </xdr:from>
    <xdr:to>
      <xdr:col>33</xdr:col>
      <xdr:colOff>607695</xdr:colOff>
      <xdr:row>33</xdr:row>
      <xdr:rowOff>7620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walter-lystfisker.dk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walter-lystfisker.dk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walter-lystfisker.dk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netdoktor.dk/sunderaad/fakta/diabetesblodsukker.htm" TargetMode="External"/><Relationship Id="rId1" Type="http://schemas.openxmlformats.org/officeDocument/2006/relationships/hyperlink" Target="https://www.sundhedsguiden.dk/da/temaer/alle-temaer/diabetes-sukkersyge/generel-information-om-sukkersyge-diabetes/type-2-sukkersyge-type-2-diabetes-mellitus-niddm/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alter-lystfisker.dk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walter-lystfisker.dk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walter-lystfisker.dk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walter-lystfisker.dk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walter-lystfisker.dk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walter-lystfisker.dk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169"/>
  <sheetViews>
    <sheetView tabSelected="1" zoomScaleNormal="100" workbookViewId="0">
      <selection sqref="A1:H1"/>
    </sheetView>
  </sheetViews>
  <sheetFormatPr defaultColWidth="8.85546875" defaultRowHeight="15"/>
  <cols>
    <col min="1" max="1" width="9.7109375" style="5" customWidth="1"/>
    <col min="2" max="2" width="30.7109375" style="6" customWidth="1"/>
    <col min="3" max="3" width="11.7109375" style="6" bestFit="1" customWidth="1"/>
    <col min="4" max="6" width="10.7109375" style="6" customWidth="1"/>
    <col min="7" max="7" width="10.7109375" style="23" customWidth="1"/>
    <col min="8" max="8" width="10.7109375" style="6" customWidth="1"/>
    <col min="9" max="9" width="15.85546875" style="6" bestFit="1" customWidth="1"/>
    <col min="10" max="10" width="4.85546875" style="6" bestFit="1" customWidth="1"/>
    <col min="11" max="11" width="5.5703125" style="7" bestFit="1" customWidth="1"/>
    <col min="12" max="12" width="14.42578125" style="6" bestFit="1" customWidth="1"/>
    <col min="13" max="13" width="20.5703125" style="6" bestFit="1" customWidth="1"/>
    <col min="14" max="14" width="14.7109375" style="5" bestFit="1" customWidth="1"/>
    <col min="15" max="15" width="3.7109375" style="6" customWidth="1"/>
    <col min="16" max="16" width="30.5703125" style="6" bestFit="1" customWidth="1"/>
    <col min="17" max="17" width="8" style="6" bestFit="1" customWidth="1"/>
    <col min="18" max="18" width="5.140625" style="6" customWidth="1"/>
    <col min="19" max="19" width="37.7109375" style="6" bestFit="1" customWidth="1"/>
    <col min="20" max="20" width="9.85546875" style="6" bestFit="1" customWidth="1"/>
    <col min="21" max="51" width="8.85546875" style="6"/>
    <col min="52" max="52" width="10.7109375" style="7" bestFit="1" customWidth="1"/>
    <col min="53" max="16384" width="8.85546875" style="6"/>
  </cols>
  <sheetData>
    <row r="1" spans="1:52" ht="15.75">
      <c r="A1" s="266" t="s">
        <v>13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 Jan </v>
      </c>
      <c r="O1" s="92"/>
      <c r="P1" s="2" t="s">
        <v>45</v>
      </c>
      <c r="Q1" s="92"/>
      <c r="R1" s="92"/>
      <c r="S1" s="179" t="s">
        <v>77</v>
      </c>
      <c r="T1" s="181">
        <f>(T4+Q6)/(Q4/Q2)-Q3</f>
        <v>71.295408805031443</v>
      </c>
      <c r="U1" s="180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3"/>
    </row>
    <row r="2" spans="1:52" ht="15.75" thickBot="1">
      <c r="A2" s="247" t="s">
        <v>74</v>
      </c>
      <c r="B2" s="269">
        <v>2019</v>
      </c>
      <c r="C2" s="269"/>
      <c r="D2" s="252" t="s">
        <v>36</v>
      </c>
      <c r="E2" s="253"/>
      <c r="F2" s="253"/>
      <c r="G2" s="254"/>
      <c r="H2" s="110">
        <f>+B2-2000</f>
        <v>19</v>
      </c>
      <c r="I2" s="89">
        <v>11.2</v>
      </c>
      <c r="J2" s="11">
        <f>(I2+$Q$6)/$Q$5-$Q$3</f>
        <v>71.295408805031443</v>
      </c>
      <c r="K2" s="4">
        <f>+(J2+$Q$3)/$Q$2</f>
        <v>8.6729559748427665E-2</v>
      </c>
      <c r="L2" s="11">
        <f>I2*$Q$8</f>
        <v>203.24863999999999</v>
      </c>
      <c r="M2" s="22">
        <f>$P$10*10*L2/1000</f>
        <v>10.162431999999999</v>
      </c>
      <c r="N2" s="61" t="str">
        <f>CONCATENATE(N163,N164,N165)</f>
        <v>Avg Dec 2018</v>
      </c>
      <c r="O2" s="42"/>
      <c r="P2" s="94" t="s">
        <v>17</v>
      </c>
      <c r="Q2" s="94">
        <v>1093</v>
      </c>
      <c r="R2" s="42"/>
      <c r="S2" s="200" t="s">
        <v>78</v>
      </c>
      <c r="T2" s="176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56"/>
    </row>
    <row r="3" spans="1:52" ht="15.75" thickBot="1">
      <c r="A3" s="248"/>
      <c r="B3" s="270"/>
      <c r="C3" s="270"/>
      <c r="D3" s="29" t="s">
        <v>14</v>
      </c>
      <c r="E3" s="29" t="s">
        <v>15</v>
      </c>
      <c r="F3" s="29" t="s">
        <v>16</v>
      </c>
      <c r="G3" s="33" t="s">
        <v>41</v>
      </c>
      <c r="H3" s="91" t="s">
        <v>38</v>
      </c>
      <c r="I3" s="249" t="s">
        <v>35</v>
      </c>
      <c r="J3" s="250"/>
      <c r="K3" s="250"/>
      <c r="L3" s="250"/>
      <c r="M3" s="251"/>
      <c r="N3" s="193" t="s">
        <v>0</v>
      </c>
      <c r="O3" s="42"/>
      <c r="P3" s="94" t="s">
        <v>18</v>
      </c>
      <c r="Q3" s="94">
        <v>23.5</v>
      </c>
      <c r="R3" s="42"/>
      <c r="S3" s="42" t="str">
        <f>CONCATENATE(A2,B2)</f>
        <v xml:space="preserve"> Jan 2019</v>
      </c>
      <c r="T3" s="177" t="s">
        <v>66</v>
      </c>
      <c r="U3" s="232">
        <v>1</v>
      </c>
      <c r="V3" s="232">
        <v>2</v>
      </c>
      <c r="W3" s="232">
        <v>3</v>
      </c>
      <c r="X3" s="232">
        <v>4</v>
      </c>
      <c r="Y3" s="232">
        <v>5</v>
      </c>
      <c r="Z3" s="232">
        <v>6</v>
      </c>
      <c r="AA3" s="232">
        <v>7</v>
      </c>
      <c r="AB3" s="232">
        <v>8</v>
      </c>
      <c r="AC3" s="232">
        <v>9</v>
      </c>
      <c r="AD3" s="232">
        <v>10</v>
      </c>
      <c r="AE3" s="232">
        <v>11</v>
      </c>
      <c r="AF3" s="232">
        <v>12</v>
      </c>
      <c r="AG3" s="232">
        <v>13</v>
      </c>
      <c r="AH3" s="232">
        <v>14</v>
      </c>
      <c r="AI3" s="232">
        <v>15</v>
      </c>
      <c r="AJ3" s="232">
        <v>16</v>
      </c>
      <c r="AK3" s="232">
        <v>17</v>
      </c>
      <c r="AL3" s="232">
        <v>18</v>
      </c>
      <c r="AM3" s="232">
        <v>19</v>
      </c>
      <c r="AN3" s="232">
        <v>20</v>
      </c>
      <c r="AO3" s="232">
        <v>21</v>
      </c>
      <c r="AP3" s="232">
        <v>22</v>
      </c>
      <c r="AQ3" s="232">
        <v>23</v>
      </c>
      <c r="AR3" s="232">
        <v>24</v>
      </c>
      <c r="AS3" s="232">
        <v>25</v>
      </c>
      <c r="AT3" s="232">
        <v>26</v>
      </c>
      <c r="AU3" s="232">
        <v>27</v>
      </c>
      <c r="AV3" s="232">
        <v>28</v>
      </c>
      <c r="AW3" s="232">
        <v>29</v>
      </c>
      <c r="AX3" s="232">
        <v>30</v>
      </c>
      <c r="AY3" s="232">
        <v>31</v>
      </c>
      <c r="AZ3" s="95" t="str">
        <f>CONCATENATE("Avg.",H3)</f>
        <v xml:space="preserve">Avg.Jan </v>
      </c>
    </row>
    <row r="4" spans="1:52" ht="15.75" thickBot="1">
      <c r="A4" s="255">
        <v>1</v>
      </c>
      <c r="B4" s="168" t="s">
        <v>5</v>
      </c>
      <c r="C4" s="162" t="s">
        <v>56</v>
      </c>
      <c r="D4" s="8">
        <v>10</v>
      </c>
      <c r="E4" s="8">
        <v>10</v>
      </c>
      <c r="F4" s="8">
        <v>10</v>
      </c>
      <c r="G4" s="41">
        <f>AVERAGE(D4:F4)</f>
        <v>10</v>
      </c>
      <c r="H4" s="241" t="str">
        <f>IF(G4&lt;$I$163,"Under",IF(AND(G4&gt;=$I$163,G4&lt;=$I$165),"Normal",IF(G4&gt;=$I$165,"Over","Prøv igen")))</f>
        <v>Over</v>
      </c>
      <c r="I4" s="84">
        <f>+G4</f>
        <v>10</v>
      </c>
      <c r="J4" s="85">
        <f>+G5</f>
        <v>63.046352201257861</v>
      </c>
      <c r="K4" s="86">
        <f>+G6</f>
        <v>7.9182389937106912E-2</v>
      </c>
      <c r="L4" s="87">
        <f>+G7</f>
        <v>181.47200000000001</v>
      </c>
      <c r="M4" s="88">
        <f>+G8</f>
        <v>9.0736000000000008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 [mmol/L]</v>
      </c>
      <c r="T4" s="114">
        <f>+I2</f>
        <v>11.2</v>
      </c>
      <c r="U4" s="97">
        <f>+I4</f>
        <v>10</v>
      </c>
      <c r="V4" s="97">
        <f>+I9</f>
        <v>11.699999999999998</v>
      </c>
      <c r="W4" s="97">
        <f>+I14</f>
        <v>10.9</v>
      </c>
      <c r="X4" s="97">
        <f>+I19</f>
        <v>12.199999999999998</v>
      </c>
      <c r="Y4" s="97">
        <f>+I24</f>
        <v>8.3000000000000007</v>
      </c>
      <c r="Z4" s="97">
        <f>+I29</f>
        <v>10.9</v>
      </c>
      <c r="AA4" s="97">
        <f>+I34</f>
        <v>10.699999999999998</v>
      </c>
      <c r="AB4" s="97">
        <f>+I39</f>
        <v>11.4</v>
      </c>
      <c r="AC4" s="97">
        <f>+I44</f>
        <v>9.5</v>
      </c>
      <c r="AD4" s="97">
        <f>+I49</f>
        <v>10.199999999999999</v>
      </c>
      <c r="AE4" s="97">
        <f>+I54</f>
        <v>8.3000000000000007</v>
      </c>
      <c r="AF4" s="97">
        <f>+I59</f>
        <v>8.1999999999999993</v>
      </c>
      <c r="AG4" s="97">
        <f>+I64</f>
        <v>9.4</v>
      </c>
      <c r="AH4" s="97">
        <f>+I69</f>
        <v>11.5</v>
      </c>
      <c r="AI4" s="97">
        <f>+I74</f>
        <v>10.199999999999999</v>
      </c>
      <c r="AJ4" s="97">
        <f>+I79</f>
        <v>11.9</v>
      </c>
      <c r="AK4" s="97">
        <f>+I84</f>
        <v>8.3000000000000007</v>
      </c>
      <c r="AL4" s="97">
        <f>+I89</f>
        <v>10</v>
      </c>
      <c r="AM4" s="97">
        <f>+I94</f>
        <v>8.3000000000000007</v>
      </c>
      <c r="AN4" s="97">
        <f>+I99</f>
        <v>11.1</v>
      </c>
      <c r="AO4" s="97">
        <f>+I104</f>
        <v>9.4</v>
      </c>
      <c r="AP4" s="97">
        <f>+I109</f>
        <v>10.800000000000002</v>
      </c>
      <c r="AQ4" s="97">
        <f>+I114</f>
        <v>8.3000000000000007</v>
      </c>
      <c r="AR4" s="97">
        <f>+I119</f>
        <v>9.9</v>
      </c>
      <c r="AS4" s="97">
        <f>+I124</f>
        <v>8.8000000000000007</v>
      </c>
      <c r="AT4" s="97">
        <f>+I129</f>
        <v>8.3000000000000007</v>
      </c>
      <c r="AU4" s="97">
        <f>+I134</f>
        <v>9.8000000000000007</v>
      </c>
      <c r="AV4" s="97">
        <f>+I139</f>
        <v>8.3000000000000007</v>
      </c>
      <c r="AW4" s="97">
        <f>+I144</f>
        <v>11.300000000000002</v>
      </c>
      <c r="AX4" s="97">
        <f>+I149</f>
        <v>10.199999999999999</v>
      </c>
      <c r="AY4" s="97">
        <f>+I154</f>
        <v>8.3000000000000007</v>
      </c>
      <c r="AZ4" s="98">
        <f>AVERAGE(U4:AY4)</f>
        <v>9.8838709677419381</v>
      </c>
    </row>
    <row r="5" spans="1:52">
      <c r="A5" s="256"/>
      <c r="B5" s="169" t="s">
        <v>60</v>
      </c>
      <c r="C5" s="163" t="s">
        <v>57</v>
      </c>
      <c r="D5" s="10">
        <f>(D4+$Q$6)/$Q$5-$Q$3</f>
        <v>63.046352201257861</v>
      </c>
      <c r="E5" s="10">
        <f>(E4+$Q$6)/$Q$5-$Q$3</f>
        <v>63.046352201257861</v>
      </c>
      <c r="F5" s="10">
        <f>(F4+$Q$6)/$Q$5-$Q$3</f>
        <v>63.046352201257861</v>
      </c>
      <c r="G5" s="28">
        <f>AVERAGE(D5:F5)</f>
        <v>63.046352201257861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 Hæmoglobin A1c (IFCC)   [mmol/mol]  </v>
      </c>
      <c r="T5" s="233">
        <f>+J2</f>
        <v>71.295408805031443</v>
      </c>
      <c r="U5" s="101">
        <f>+J4</f>
        <v>63.046352201257861</v>
      </c>
      <c r="V5" s="101">
        <f>+J9</f>
        <v>74.732515723270438</v>
      </c>
      <c r="W5" s="101">
        <f>+J14</f>
        <v>69.233144654088065</v>
      </c>
      <c r="X5" s="101">
        <f>+J19</f>
        <v>78.169622641509434</v>
      </c>
      <c r="Y5" s="101">
        <f>+J24</f>
        <v>51.36018867924529</v>
      </c>
      <c r="Z5" s="101">
        <f>+J29</f>
        <v>69.233144654088065</v>
      </c>
      <c r="AA5" s="101">
        <f>+J34</f>
        <v>67.858301886792461</v>
      </c>
      <c r="AB5" s="101">
        <f>+J39</f>
        <v>72.670251572327047</v>
      </c>
      <c r="AC5" s="101">
        <f>+J44</f>
        <v>59.609245283018879</v>
      </c>
      <c r="AD5" s="101">
        <f>+J49</f>
        <v>64.421194968553465</v>
      </c>
      <c r="AE5" s="101">
        <f>+J54</f>
        <v>51.36018867924529</v>
      </c>
      <c r="AF5" s="101">
        <f>+J59</f>
        <v>50.672767295597481</v>
      </c>
      <c r="AG5" s="101">
        <f>+J64</f>
        <v>58.921823899371077</v>
      </c>
      <c r="AH5" s="101">
        <f>+J69</f>
        <v>73.357672955974849</v>
      </c>
      <c r="AI5" s="101">
        <f>+J74</f>
        <v>64.421194968553465</v>
      </c>
      <c r="AJ5" s="101">
        <f>+J79</f>
        <v>76.107358490566043</v>
      </c>
      <c r="AK5" s="101">
        <f>+J84</f>
        <v>51.36018867924529</v>
      </c>
      <c r="AL5" s="101">
        <f>+J89</f>
        <v>63.046352201257861</v>
      </c>
      <c r="AM5" s="101">
        <f>+J94</f>
        <v>51.36018867924529</v>
      </c>
      <c r="AN5" s="101">
        <f>+J99</f>
        <v>70.607987421383655</v>
      </c>
      <c r="AO5" s="101">
        <f>+J104</f>
        <v>58.921823899371077</v>
      </c>
      <c r="AP5" s="101">
        <f>+J109</f>
        <v>68.545723270440263</v>
      </c>
      <c r="AQ5" s="101">
        <f>+J114</f>
        <v>51.36018867924529</v>
      </c>
      <c r="AR5" s="101">
        <f>+J119</f>
        <v>62.358930817610066</v>
      </c>
      <c r="AS5" s="101">
        <f>+J124</f>
        <v>54.797295597484293</v>
      </c>
      <c r="AT5" s="101">
        <f>+J129</f>
        <v>51.36018867924529</v>
      </c>
      <c r="AU5" s="101">
        <f>+J134</f>
        <v>61.671509433962264</v>
      </c>
      <c r="AV5" s="101">
        <f>+J139</f>
        <v>51.36018867924529</v>
      </c>
      <c r="AW5" s="101">
        <f>+J144</f>
        <v>71.982830188679259</v>
      </c>
      <c r="AX5" s="101">
        <f>+J149</f>
        <v>64.421194968553465</v>
      </c>
      <c r="AY5" s="101">
        <f>+J154</f>
        <v>51.36018867924529</v>
      </c>
      <c r="AZ5" s="178">
        <f>AVERAGE(U5:AY5)</f>
        <v>62.248056400892679</v>
      </c>
    </row>
    <row r="6" spans="1:52">
      <c r="A6" s="256"/>
      <c r="B6" s="170" t="s">
        <v>61</v>
      </c>
      <c r="C6" s="165" t="s">
        <v>9</v>
      </c>
      <c r="D6" s="1">
        <f>+(D5+$Q$3)/$Q$2</f>
        <v>7.9182389937106912E-2</v>
      </c>
      <c r="E6" s="1">
        <f>+(E5+$Q$3)/$Q$2</f>
        <v>7.9182389937106912E-2</v>
      </c>
      <c r="F6" s="1">
        <f>+(F5+$Q$3)/$Q$2</f>
        <v>7.9182389937106912E-2</v>
      </c>
      <c r="G6" s="4">
        <f>AVERAGE(D6:F6)</f>
        <v>7.9182389937106912E-2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 xml:space="preserve"> Hæmoglobin A1c (IFCC)   [mmol/mol]   &amp;                                Glucose middel P (fra HbA1c IFCC) 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56"/>
    </row>
    <row r="7" spans="1:52">
      <c r="A7" s="256"/>
      <c r="B7" s="171" t="s">
        <v>6</v>
      </c>
      <c r="C7" s="166" t="s">
        <v>58</v>
      </c>
      <c r="D7" s="14">
        <f>D4*$Q$8</f>
        <v>181.47200000000001</v>
      </c>
      <c r="E7" s="14">
        <f>E4*$Q$8</f>
        <v>181.47200000000001</v>
      </c>
      <c r="F7" s="14">
        <f>F4*$Q$8</f>
        <v>181.47200000000001</v>
      </c>
      <c r="G7" s="28">
        <f t="shared" ref="G7:G8" si="0">AVERAGE(D7:F7)</f>
        <v>181.47200000000001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56"/>
    </row>
    <row r="8" spans="1:52" ht="15.75" thickBot="1">
      <c r="A8" s="257"/>
      <c r="B8" s="164" t="s">
        <v>62</v>
      </c>
      <c r="C8" s="167" t="s">
        <v>59</v>
      </c>
      <c r="D8" s="16">
        <f>$P$10*10*D7/1000</f>
        <v>9.0736000000000008</v>
      </c>
      <c r="E8" s="16">
        <f>$P$10*10*E7/1000</f>
        <v>9.0736000000000008</v>
      </c>
      <c r="F8" s="16">
        <f>$P$10*10*F7/1000</f>
        <v>9.0736000000000008</v>
      </c>
      <c r="G8" s="40">
        <f t="shared" si="0"/>
        <v>9.0736000000000008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56"/>
    </row>
    <row r="9" spans="1:52" ht="15.75" thickBot="1">
      <c r="A9" s="258">
        <v>2</v>
      </c>
      <c r="B9" s="24" t="str">
        <f>+B4</f>
        <v xml:space="preserve"> Glucose middel P (fra HbA1c IFCC) </v>
      </c>
      <c r="C9" s="36" t="str">
        <f>+C4</f>
        <v xml:space="preserve"> [mmol/L]</v>
      </c>
      <c r="D9" s="8">
        <v>11.7</v>
      </c>
      <c r="E9" s="8">
        <v>11.7</v>
      </c>
      <c r="F9" s="8">
        <v>11.7</v>
      </c>
      <c r="G9" s="37">
        <f>AVERAGE(D9:F9)</f>
        <v>11.699999999999998</v>
      </c>
      <c r="H9" s="244" t="str">
        <f>IF(G9&lt;$I$163,"Under",IF(AND(G9&gt;=$I$163,G9&lt;=$I$165),"Normal",IF(G9&gt;=$I$165,"Over","Prøv igen")))</f>
        <v>Over</v>
      </c>
      <c r="I9" s="76">
        <f>+G9</f>
        <v>11.699999999999998</v>
      </c>
      <c r="J9" s="77">
        <f>+G10</f>
        <v>74.732515723270438</v>
      </c>
      <c r="K9" s="83">
        <f>+G11</f>
        <v>8.9874213836477992E-2</v>
      </c>
      <c r="L9" s="79">
        <f>+G12</f>
        <v>212.32223999999999</v>
      </c>
      <c r="M9" s="82">
        <f>+G13</f>
        <v>10.616111999999999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56"/>
    </row>
    <row r="10" spans="1:52">
      <c r="A10" s="259"/>
      <c r="B10" s="25" t="str">
        <f t="shared" ref="B10:C10" si="1">+B5</f>
        <v xml:space="preserve"> Hæmoglobin A1c (IFCC)  </v>
      </c>
      <c r="C10" s="39" t="str">
        <f t="shared" si="1"/>
        <v xml:space="preserve"> [mmol/mol]  </v>
      </c>
      <c r="D10" s="11">
        <f>(D9+$Q$6)/$Q$5-$Q$3</f>
        <v>74.732515723270438</v>
      </c>
      <c r="E10" s="11">
        <f>(E9+$Q$6)/$Q$5-$Q$3</f>
        <v>74.732515723270438</v>
      </c>
      <c r="F10" s="11">
        <f>(F9+$Q$6)/$Q$5-$Q$3</f>
        <v>74.732515723270438</v>
      </c>
      <c r="G10" s="30">
        <f>AVERAGE(D10:F10)</f>
        <v>74.732515723270438</v>
      </c>
      <c r="H10" s="245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56"/>
    </row>
    <row r="11" spans="1:52" ht="15.75">
      <c r="A11" s="259"/>
      <c r="B11" s="25" t="str">
        <f t="shared" ref="B11:C11" si="2">+B6</f>
        <v xml:space="preserve"> Hæmoglobin A1c (DCCT) </v>
      </c>
      <c r="C11" s="39" t="str">
        <f t="shared" si="2"/>
        <v xml:space="preserve"> [Procent] </v>
      </c>
      <c r="D11" s="4">
        <f>+(D10+$Q$3)/$Q$2</f>
        <v>8.9874213836477992E-2</v>
      </c>
      <c r="E11" s="4">
        <f>+(E10+$Q$3)/$Q$2</f>
        <v>8.9874213836477992E-2</v>
      </c>
      <c r="F11" s="4">
        <f>+(F10+$Q$3)/$Q$2</f>
        <v>8.9874213836477992E-2</v>
      </c>
      <c r="G11" s="31">
        <f>AVERAGE(D11:F11)</f>
        <v>8.9874213836477992E-2</v>
      </c>
      <c r="H11" s="245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56"/>
    </row>
    <row r="12" spans="1:52">
      <c r="A12" s="260"/>
      <c r="B12" s="25" t="str">
        <f t="shared" ref="B12:C12" si="3">+B7</f>
        <v xml:space="preserve"> Glukose middel P (fra HbA1c) </v>
      </c>
      <c r="C12" s="39" t="str">
        <f t="shared" si="3"/>
        <v xml:space="preserve"> [mg/dL]</v>
      </c>
      <c r="D12" s="11">
        <f>D9*$Q$8</f>
        <v>212.32223999999999</v>
      </c>
      <c r="E12" s="11">
        <f>E9*$Q$8</f>
        <v>212.32223999999999</v>
      </c>
      <c r="F12" s="11">
        <f>F9*$Q$8</f>
        <v>212.32223999999999</v>
      </c>
      <c r="G12" s="30">
        <f t="shared" ref="G12:G13" si="4">AVERAGE(D12:F12)</f>
        <v>212.32223999999999</v>
      </c>
      <c r="H12" s="245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56"/>
    </row>
    <row r="13" spans="1:52" ht="15.75" thickBot="1">
      <c r="A13" s="261"/>
      <c r="B13" s="173" t="str">
        <f t="shared" ref="B13:C13" si="5">+B8</f>
        <v xml:space="preserve"> Glukose i blodet</v>
      </c>
      <c r="C13" s="174" t="str">
        <f t="shared" si="5"/>
        <v xml:space="preserve"> [gram]</v>
      </c>
      <c r="D13" s="22">
        <f>$P$10*10*D12/1000</f>
        <v>10.616111999999999</v>
      </c>
      <c r="E13" s="22">
        <f>$P$10*10*E12/1000</f>
        <v>10.616111999999999</v>
      </c>
      <c r="F13" s="22">
        <f>$P$10*10*F12/1000</f>
        <v>10.616111999999999</v>
      </c>
      <c r="G13" s="32">
        <f t="shared" si="4"/>
        <v>10.616111999999999</v>
      </c>
      <c r="H13" s="246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56"/>
    </row>
    <row r="14" spans="1:52" ht="15.75" thickBot="1">
      <c r="A14" s="259">
        <v>3</v>
      </c>
      <c r="B14" s="24" t="str">
        <f t="shared" ref="B14:C14" si="6">+B9</f>
        <v xml:space="preserve"> Glucose middel P (fra HbA1c IFCC) </v>
      </c>
      <c r="C14" s="36" t="str">
        <f t="shared" si="6"/>
        <v xml:space="preserve"> [mmol/L]</v>
      </c>
      <c r="D14" s="8">
        <v>10.9</v>
      </c>
      <c r="E14" s="8">
        <v>10.9</v>
      </c>
      <c r="F14" s="8">
        <v>10.9</v>
      </c>
      <c r="G14" s="37">
        <f>AVERAGE(D14:F14)</f>
        <v>10.9</v>
      </c>
      <c r="H14" s="241" t="str">
        <f>IF(G14&lt;$I$163,"Under",IF(AND(G14&gt;=$I$163,G14&lt;=$I$165),"Normal",IF(G14&gt;=$I$165,"Over","Prøv igen")))</f>
        <v>Over</v>
      </c>
      <c r="I14" s="76">
        <f>+G14</f>
        <v>10.9</v>
      </c>
      <c r="J14" s="77">
        <f>+G15</f>
        <v>69.233144654088065</v>
      </c>
      <c r="K14" s="83">
        <f>+G16</f>
        <v>8.4842767295597518E-2</v>
      </c>
      <c r="L14" s="79">
        <f>+G17</f>
        <v>197.80448000000001</v>
      </c>
      <c r="M14" s="82">
        <f>+G18</f>
        <v>9.8902239999999999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56"/>
    </row>
    <row r="15" spans="1:52">
      <c r="A15" s="259"/>
      <c r="B15" s="25" t="str">
        <f t="shared" ref="B15:C15" si="7">+B10</f>
        <v xml:space="preserve"> Hæmoglobin A1c (IFCC)  </v>
      </c>
      <c r="C15" s="39" t="str">
        <f t="shared" si="7"/>
        <v xml:space="preserve"> [mmol/mol]  </v>
      </c>
      <c r="D15" s="11">
        <f>(D14+$Q$6)/$Q$5-$Q$3</f>
        <v>69.233144654088065</v>
      </c>
      <c r="E15" s="11">
        <f>(E14+$Q$6)/$Q$5-$Q$3</f>
        <v>69.233144654088065</v>
      </c>
      <c r="F15" s="11">
        <f>(F14+$Q$6)/$Q$5-$Q$3</f>
        <v>69.233144654088065</v>
      </c>
      <c r="G15" s="30">
        <f>AVERAGE(D15:F15)</f>
        <v>69.233144654088065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 Jan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56"/>
    </row>
    <row r="16" spans="1:52">
      <c r="A16" s="259"/>
      <c r="B16" s="25" t="str">
        <f t="shared" ref="B16:C16" si="8">+B11</f>
        <v xml:space="preserve"> Hæmoglobin A1c (DCCT) </v>
      </c>
      <c r="C16" s="39" t="str">
        <f t="shared" si="8"/>
        <v xml:space="preserve"> [Procent] </v>
      </c>
      <c r="D16" s="4">
        <f>+(D15+$Q$3)/$Q$2</f>
        <v>8.4842767295597504E-2</v>
      </c>
      <c r="E16" s="4">
        <f>+(E15+$Q$3)/$Q$2</f>
        <v>8.4842767295597504E-2</v>
      </c>
      <c r="F16" s="4">
        <f>+(F15+$Q$3)/$Q$2</f>
        <v>8.4842767295597504E-2</v>
      </c>
      <c r="G16" s="31">
        <f>AVERAGE(D16:F16)</f>
        <v>8.4842767295597518E-2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56"/>
    </row>
    <row r="17" spans="1:52">
      <c r="A17" s="260"/>
      <c r="B17" s="25" t="str">
        <f t="shared" ref="B17:C17" si="9">+B12</f>
        <v xml:space="preserve"> Glukose middel P (fra HbA1c) </v>
      </c>
      <c r="C17" s="39" t="str">
        <f t="shared" si="9"/>
        <v xml:space="preserve"> [mg/dL]</v>
      </c>
      <c r="D17" s="11">
        <f>D14*$Q$8</f>
        <v>197.80448000000001</v>
      </c>
      <c r="E17" s="11">
        <f>E14*$Q$8</f>
        <v>197.80448000000001</v>
      </c>
      <c r="F17" s="11">
        <f>F14*$Q$8</f>
        <v>197.80448000000001</v>
      </c>
      <c r="G17" s="30">
        <f t="shared" ref="G17:G18" si="10">AVERAGE(D17:F17)</f>
        <v>197.80448000000001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56"/>
    </row>
    <row r="18" spans="1:52" ht="15.75" thickBot="1">
      <c r="A18" s="261"/>
      <c r="B18" s="173" t="str">
        <f t="shared" ref="B18:C18" si="11">+B13</f>
        <v xml:space="preserve"> Glukose i blodet</v>
      </c>
      <c r="C18" s="174" t="str">
        <f t="shared" si="11"/>
        <v xml:space="preserve"> [gram]</v>
      </c>
      <c r="D18" s="22">
        <f>$P$10*10*D17/1000</f>
        <v>9.8902239999999999</v>
      </c>
      <c r="E18" s="22">
        <f>$P$10*10*E17/1000</f>
        <v>9.8902239999999999</v>
      </c>
      <c r="F18" s="22">
        <f>$P$10*10*F17/1000</f>
        <v>9.8902239999999999</v>
      </c>
      <c r="G18" s="32">
        <f t="shared" si="10"/>
        <v>9.8902239999999999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56"/>
    </row>
    <row r="19" spans="1:52" ht="15.75" thickBot="1">
      <c r="A19" s="258">
        <v>4</v>
      </c>
      <c r="B19" s="24" t="str">
        <f t="shared" ref="B19:C19" si="12">+B14</f>
        <v xml:space="preserve"> Glucose middel P (fra HbA1c IFCC) </v>
      </c>
      <c r="C19" s="36" t="str">
        <f t="shared" si="12"/>
        <v xml:space="preserve"> [mmol/L]</v>
      </c>
      <c r="D19" s="8">
        <v>12.2</v>
      </c>
      <c r="E19" s="8">
        <v>12.2</v>
      </c>
      <c r="F19" s="8">
        <v>12.2</v>
      </c>
      <c r="G19" s="37">
        <f>AVERAGE(D19:F19)</f>
        <v>12.199999999999998</v>
      </c>
      <c r="H19" s="241" t="str">
        <f>IF(G19&lt;$I$163,"Under",IF(AND(G19&gt;=$I$163,G19&lt;=$I$165),"Normal",IF(G19&gt;=$I$165,"Over","Prøv igen")))</f>
        <v>Over</v>
      </c>
      <c r="I19" s="76">
        <f>+G19</f>
        <v>12.199999999999998</v>
      </c>
      <c r="J19" s="77">
        <f>+G20</f>
        <v>78.169622641509434</v>
      </c>
      <c r="K19" s="83">
        <f>+G21</f>
        <v>9.3018867924528306E-2</v>
      </c>
      <c r="L19" s="79">
        <f>+G22</f>
        <v>221.39583999999999</v>
      </c>
      <c r="M19" s="82">
        <f>+G23</f>
        <v>11.069792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56"/>
    </row>
    <row r="20" spans="1:52">
      <c r="A20" s="259"/>
      <c r="B20" s="25" t="str">
        <f t="shared" ref="B20:C20" si="13">+B15</f>
        <v xml:space="preserve"> Hæmoglobin A1c (IFCC)  </v>
      </c>
      <c r="C20" s="39" t="str">
        <f t="shared" si="13"/>
        <v xml:space="preserve"> [mmol/mol]  </v>
      </c>
      <c r="D20" s="11">
        <f>(D19+$Q$6)/$Q$5-$Q$3</f>
        <v>78.169622641509434</v>
      </c>
      <c r="E20" s="11">
        <f>(E19+$Q$6)/$Q$5-$Q$3</f>
        <v>78.169622641509434</v>
      </c>
      <c r="F20" s="11">
        <f>(F19+$Q$6)/$Q$5-$Q$3</f>
        <v>78.169622641509434</v>
      </c>
      <c r="G20" s="30">
        <f>AVERAGE(D20:F20)</f>
        <v>78.169622641509434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56"/>
    </row>
    <row r="21" spans="1:52">
      <c r="A21" s="259"/>
      <c r="B21" s="25" t="str">
        <f t="shared" ref="B21:C21" si="14">+B16</f>
        <v xml:space="preserve"> Hæmoglobin A1c (DCCT) </v>
      </c>
      <c r="C21" s="39" t="str">
        <f t="shared" si="14"/>
        <v xml:space="preserve"> [Procent] </v>
      </c>
      <c r="D21" s="4">
        <f>+(D20+$Q$3)/$Q$2</f>
        <v>9.3018867924528306E-2</v>
      </c>
      <c r="E21" s="4">
        <f>+(E20+$Q$3)/$Q$2</f>
        <v>9.3018867924528306E-2</v>
      </c>
      <c r="F21" s="4">
        <f>+(F20+$Q$3)/$Q$2</f>
        <v>9.3018867924528306E-2</v>
      </c>
      <c r="G21" s="31">
        <f>AVERAGE(D21:F21)</f>
        <v>9.3018867924528306E-2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56"/>
    </row>
    <row r="22" spans="1:52">
      <c r="A22" s="260"/>
      <c r="B22" s="25" t="str">
        <f t="shared" ref="B22:C22" si="15">+B17</f>
        <v xml:space="preserve"> Glukose middel P (fra HbA1c) </v>
      </c>
      <c r="C22" s="39" t="str">
        <f t="shared" si="15"/>
        <v xml:space="preserve"> [mg/dL]</v>
      </c>
      <c r="D22" s="11">
        <f>D19*$Q$8</f>
        <v>221.39583999999999</v>
      </c>
      <c r="E22" s="11">
        <f>E19*$Q$8</f>
        <v>221.39583999999999</v>
      </c>
      <c r="F22" s="11">
        <f>F19*$Q$8</f>
        <v>221.39583999999999</v>
      </c>
      <c r="G22" s="30">
        <f t="shared" ref="G22:G23" si="16">AVERAGE(D22:F22)</f>
        <v>221.39583999999999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56"/>
    </row>
    <row r="23" spans="1:52" ht="15" customHeight="1" thickBot="1">
      <c r="A23" s="261"/>
      <c r="B23" s="173" t="str">
        <f t="shared" ref="B23:C23" si="17">+B18</f>
        <v xml:space="preserve"> Glukose i blodet</v>
      </c>
      <c r="C23" s="174" t="str">
        <f t="shared" si="17"/>
        <v xml:space="preserve"> [gram]</v>
      </c>
      <c r="D23" s="22">
        <f>$P$10*10*D22/1000</f>
        <v>11.069792</v>
      </c>
      <c r="E23" s="22">
        <f>$P$10*10*E22/1000</f>
        <v>11.069792</v>
      </c>
      <c r="F23" s="22">
        <f>$P$10*10*F22/1000</f>
        <v>11.069792</v>
      </c>
      <c r="G23" s="32">
        <f t="shared" si="16"/>
        <v>11.069792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56"/>
    </row>
    <row r="24" spans="1:52" ht="15" customHeight="1" thickBot="1">
      <c r="A24" s="258">
        <v>5</v>
      </c>
      <c r="B24" s="24" t="str">
        <f t="shared" ref="B24:C24" si="18">+B19</f>
        <v xml:space="preserve"> Glucose middel P (fra HbA1c IFCC) </v>
      </c>
      <c r="C24" s="36" t="str">
        <f t="shared" si="18"/>
        <v xml:space="preserve"> [mmol/L]</v>
      </c>
      <c r="D24" s="8">
        <v>8.3000000000000007</v>
      </c>
      <c r="E24" s="8">
        <v>8.3000000000000007</v>
      </c>
      <c r="F24" s="8">
        <v>8.3000000000000007</v>
      </c>
      <c r="G24" s="37">
        <f>AVERAGE(D24:F24)</f>
        <v>8.3000000000000007</v>
      </c>
      <c r="H24" s="241" t="str">
        <f>IF(G24&lt;$I$163,"Under",IF(AND(G24&gt;=$I$163,G24&lt;=$I$165),"Normal",IF(G24&gt;=$I$165,"Over","Prøv igen")))</f>
        <v>Over</v>
      </c>
      <c r="I24" s="76">
        <f>+G24</f>
        <v>8.3000000000000007</v>
      </c>
      <c r="J24" s="77">
        <f>+G25</f>
        <v>51.36018867924529</v>
      </c>
      <c r="K24" s="83">
        <f>+G26</f>
        <v>6.8490566037735859E-2</v>
      </c>
      <c r="L24" s="79">
        <f>+G27</f>
        <v>150.62176000000002</v>
      </c>
      <c r="M24" s="82">
        <f>+G28</f>
        <v>7.5310880000000013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56"/>
    </row>
    <row r="25" spans="1:52" ht="14.45" customHeight="1">
      <c r="A25" s="259"/>
      <c r="B25" s="25" t="str">
        <f t="shared" ref="B25:C25" si="19">+B20</f>
        <v xml:space="preserve"> Hæmoglobin A1c (IFCC)  </v>
      </c>
      <c r="C25" s="39" t="str">
        <f t="shared" si="19"/>
        <v xml:space="preserve"> [mmol/mol]  </v>
      </c>
      <c r="D25" s="11">
        <f>(D24+$Q$6)/$Q$5-$Q$3</f>
        <v>51.360188679245297</v>
      </c>
      <c r="E25" s="11">
        <f>(E24+$Q$6)/$Q$5-$Q$3</f>
        <v>51.360188679245297</v>
      </c>
      <c r="F25" s="11">
        <f>(F24+$Q$6)/$Q$5-$Q$3</f>
        <v>51.360188679245297</v>
      </c>
      <c r="G25" s="30">
        <f>AVERAGE(D25:F25)</f>
        <v>51.36018867924529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56"/>
    </row>
    <row r="26" spans="1:52" ht="14.45" customHeight="1">
      <c r="A26" s="259"/>
      <c r="B26" s="25" t="str">
        <f t="shared" ref="B26:C26" si="20">+B21</f>
        <v xml:space="preserve"> Hæmoglobin A1c (DCCT) </v>
      </c>
      <c r="C26" s="39" t="str">
        <f t="shared" si="20"/>
        <v xml:space="preserve"> [Procent] </v>
      </c>
      <c r="D26" s="4">
        <f>+(D25+$Q$3)/$Q$2</f>
        <v>6.8490566037735859E-2</v>
      </c>
      <c r="E26" s="4">
        <f>+(E25+$Q$3)/$Q$2</f>
        <v>6.8490566037735859E-2</v>
      </c>
      <c r="F26" s="4">
        <f>+(F25+$Q$3)/$Q$2</f>
        <v>6.8490566037735859E-2</v>
      </c>
      <c r="G26" s="31">
        <f>AVERAGE(D26:F26)</f>
        <v>6.8490566037735859E-2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56"/>
    </row>
    <row r="27" spans="1:52">
      <c r="A27" s="260"/>
      <c r="B27" s="25" t="str">
        <f t="shared" ref="B27:C27" si="21">+B22</f>
        <v xml:space="preserve"> Glukose middel P (fra HbA1c) </v>
      </c>
      <c r="C27" s="39" t="str">
        <f t="shared" si="21"/>
        <v xml:space="preserve"> [mg/dL]</v>
      </c>
      <c r="D27" s="11">
        <f>D24*$Q$8</f>
        <v>150.62176000000002</v>
      </c>
      <c r="E27" s="11">
        <f>E24*$Q$8</f>
        <v>150.62176000000002</v>
      </c>
      <c r="F27" s="11">
        <f>F24*$Q$8</f>
        <v>150.62176000000002</v>
      </c>
      <c r="G27" s="30">
        <f t="shared" ref="G27:G28" si="22">AVERAGE(D27:F27)</f>
        <v>150.62176000000002</v>
      </c>
      <c r="H27" s="242"/>
      <c r="I27" s="156"/>
      <c r="J27" s="157"/>
      <c r="K27" s="157"/>
      <c r="L27" s="157"/>
      <c r="M27" s="157"/>
      <c r="N27" s="198"/>
      <c r="O27" s="42"/>
      <c r="P27" s="209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56"/>
    </row>
    <row r="28" spans="1:52" ht="15.75" thickBot="1">
      <c r="A28" s="261"/>
      <c r="B28" s="173" t="str">
        <f t="shared" ref="B28:C28" si="23">+B23</f>
        <v xml:space="preserve"> Glukose i blodet</v>
      </c>
      <c r="C28" s="174" t="str">
        <f t="shared" si="23"/>
        <v xml:space="preserve"> [gram]</v>
      </c>
      <c r="D28" s="22">
        <f>$P$10*10*D27/1000</f>
        <v>7.5310880000000013</v>
      </c>
      <c r="E28" s="22">
        <f>$P$10*10*E27/1000</f>
        <v>7.5310880000000013</v>
      </c>
      <c r="F28" s="22">
        <f>$P$10*10*F27/1000</f>
        <v>7.5310880000000013</v>
      </c>
      <c r="G28" s="32">
        <f t="shared" si="22"/>
        <v>7.5310880000000013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56"/>
    </row>
    <row r="29" spans="1:52" ht="15.75" thickBot="1">
      <c r="A29" s="258">
        <v>6</v>
      </c>
      <c r="B29" s="24" t="str">
        <f t="shared" ref="B29:C29" si="24">+B24</f>
        <v xml:space="preserve"> Glucose middel P (fra HbA1c IFCC) </v>
      </c>
      <c r="C29" s="36" t="str">
        <f t="shared" si="24"/>
        <v xml:space="preserve"> [mmol/L]</v>
      </c>
      <c r="D29" s="8">
        <v>10.9</v>
      </c>
      <c r="E29" s="8">
        <v>10.9</v>
      </c>
      <c r="F29" s="8">
        <v>10.9</v>
      </c>
      <c r="G29" s="37">
        <f>AVERAGE(D29:F29)</f>
        <v>10.9</v>
      </c>
      <c r="H29" s="241" t="str">
        <f>IF(G29&lt;$I$163,"Under",IF(AND(G29&gt;=$I$163,G29&lt;=$I$165),"Normal",IF(G29&gt;=$I$165,"Over","Prøv igen")))</f>
        <v>Over</v>
      </c>
      <c r="I29" s="76">
        <f>+G29</f>
        <v>10.9</v>
      </c>
      <c r="J29" s="77">
        <f>+G30</f>
        <v>69.233144654088065</v>
      </c>
      <c r="K29" s="83">
        <f>+G31</f>
        <v>8.4842767295597518E-2</v>
      </c>
      <c r="L29" s="79">
        <f>+G32</f>
        <v>197.80448000000001</v>
      </c>
      <c r="M29" s="82">
        <f>+G33</f>
        <v>9.8902239999999999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56"/>
    </row>
    <row r="30" spans="1:52">
      <c r="A30" s="259"/>
      <c r="B30" s="25" t="str">
        <f t="shared" ref="B30:C30" si="25">+B25</f>
        <v xml:space="preserve"> Hæmoglobin A1c (IFCC)  </v>
      </c>
      <c r="C30" s="39" t="str">
        <f t="shared" si="25"/>
        <v xml:space="preserve"> [mmol/mol]  </v>
      </c>
      <c r="D30" s="11">
        <f>(D29+$Q$6)/$Q$5-$Q$3</f>
        <v>69.233144654088065</v>
      </c>
      <c r="E30" s="11">
        <f>(E29+$Q$6)/$Q$5-$Q$3</f>
        <v>69.233144654088065</v>
      </c>
      <c r="F30" s="11">
        <f>(F29+$Q$6)/$Q$5-$Q$3</f>
        <v>69.233144654088065</v>
      </c>
      <c r="G30" s="30">
        <f>AVERAGE(D30:F30)</f>
        <v>69.233144654088065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56"/>
    </row>
    <row r="31" spans="1:52">
      <c r="A31" s="259"/>
      <c r="B31" s="25" t="str">
        <f t="shared" ref="B31:C31" si="26">+B26</f>
        <v xml:space="preserve"> Hæmoglobin A1c (DCCT) </v>
      </c>
      <c r="C31" s="39" t="str">
        <f t="shared" si="26"/>
        <v xml:space="preserve"> [Procent] </v>
      </c>
      <c r="D31" s="4">
        <f>+(D30+$Q$3)/$Q$2</f>
        <v>8.4842767295597504E-2</v>
      </c>
      <c r="E31" s="4">
        <f>+(E30+$Q$3)/$Q$2</f>
        <v>8.4842767295597504E-2</v>
      </c>
      <c r="F31" s="4">
        <f>+(F30+$Q$3)/$Q$2</f>
        <v>8.4842767295597504E-2</v>
      </c>
      <c r="G31" s="31">
        <f>AVERAGE(D31:F31)</f>
        <v>8.4842767295597518E-2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56"/>
    </row>
    <row r="32" spans="1:52">
      <c r="A32" s="260"/>
      <c r="B32" s="25" t="str">
        <f t="shared" ref="B32:C32" si="27">+B27</f>
        <v xml:space="preserve"> Glukose middel P (fra HbA1c) </v>
      </c>
      <c r="C32" s="39" t="str">
        <f t="shared" si="27"/>
        <v xml:space="preserve"> [mg/dL]</v>
      </c>
      <c r="D32" s="11">
        <f>D29*$Q$8</f>
        <v>197.80448000000001</v>
      </c>
      <c r="E32" s="11">
        <f>E29*$Q$8</f>
        <v>197.80448000000001</v>
      </c>
      <c r="F32" s="11">
        <f>F29*$Q$8</f>
        <v>197.80448000000001</v>
      </c>
      <c r="G32" s="30">
        <f t="shared" ref="G32:G33" si="28">AVERAGE(D32:F32)</f>
        <v>197.80448000000001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56"/>
    </row>
    <row r="33" spans="1:52" ht="15.75" thickBot="1">
      <c r="A33" s="261"/>
      <c r="B33" s="173" t="str">
        <f t="shared" ref="B33:C33" si="29">+B28</f>
        <v xml:space="preserve"> Glukose i blodet</v>
      </c>
      <c r="C33" s="174" t="str">
        <f t="shared" si="29"/>
        <v xml:space="preserve"> [gram]</v>
      </c>
      <c r="D33" s="22">
        <f>$P$10*10*D32/1000</f>
        <v>9.8902239999999999</v>
      </c>
      <c r="E33" s="22">
        <f>$P$10*10*E32/1000</f>
        <v>9.8902239999999999</v>
      </c>
      <c r="F33" s="22">
        <f>$P$10*10*F32/1000</f>
        <v>9.8902239999999999</v>
      </c>
      <c r="G33" s="32">
        <f t="shared" si="28"/>
        <v>9.8902239999999999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56"/>
    </row>
    <row r="34" spans="1:52" ht="15.75" thickBot="1">
      <c r="A34" s="258">
        <v>7</v>
      </c>
      <c r="B34" s="24" t="str">
        <f t="shared" ref="B34:C34" si="30">+B29</f>
        <v xml:space="preserve"> Glucose middel P (fra HbA1c IFCC) </v>
      </c>
      <c r="C34" s="36" t="str">
        <f t="shared" si="30"/>
        <v xml:space="preserve"> [mmol/L]</v>
      </c>
      <c r="D34" s="8">
        <v>10.7</v>
      </c>
      <c r="E34" s="8">
        <v>10.7</v>
      </c>
      <c r="F34" s="8">
        <v>10.7</v>
      </c>
      <c r="G34" s="37">
        <f>AVERAGE(D34:F34)</f>
        <v>10.699999999999998</v>
      </c>
      <c r="H34" s="241" t="str">
        <f>IF(G34&lt;$I$163,"Under",IF(AND(G34&gt;=$I$163,G34&lt;=$I$165),"Normal",IF(G34&gt;=$I$165,"Over","Prøv igen")))</f>
        <v>Over</v>
      </c>
      <c r="I34" s="76">
        <f>+G34</f>
        <v>10.699999999999998</v>
      </c>
      <c r="J34" s="77">
        <f>+G35</f>
        <v>67.858301886792461</v>
      </c>
      <c r="K34" s="83">
        <f>+G36</f>
        <v>8.3584905660377365E-2</v>
      </c>
      <c r="L34" s="79">
        <f>+G37</f>
        <v>194.17504</v>
      </c>
      <c r="M34" s="82">
        <f>+G38</f>
        <v>9.7087520000000005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56"/>
    </row>
    <row r="35" spans="1:52">
      <c r="A35" s="259"/>
      <c r="B35" s="25" t="str">
        <f t="shared" ref="B35:C35" si="31">+B30</f>
        <v xml:space="preserve"> Hæmoglobin A1c (IFCC)  </v>
      </c>
      <c r="C35" s="39" t="str">
        <f t="shared" si="31"/>
        <v xml:space="preserve"> [mmol/mol]  </v>
      </c>
      <c r="D35" s="11">
        <f>(D34+$Q$6)/$Q$5-$Q$3</f>
        <v>67.858301886792461</v>
      </c>
      <c r="E35" s="11">
        <f>(E34+$Q$6)/$Q$5-$Q$3</f>
        <v>67.858301886792461</v>
      </c>
      <c r="F35" s="11">
        <f>(F34+$Q$6)/$Q$5-$Q$3</f>
        <v>67.858301886792461</v>
      </c>
      <c r="G35" s="30">
        <f>AVERAGE(D35:F35)</f>
        <v>67.858301886792461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56"/>
    </row>
    <row r="36" spans="1:52">
      <c r="A36" s="259"/>
      <c r="B36" s="25" t="str">
        <f t="shared" ref="B36:C36" si="32">+B31</f>
        <v xml:space="preserve"> Hæmoglobin A1c (DCCT) </v>
      </c>
      <c r="C36" s="39" t="str">
        <f t="shared" si="32"/>
        <v xml:space="preserve"> [Procent] </v>
      </c>
      <c r="D36" s="4">
        <f>+(D35+$Q$3)/$Q$2</f>
        <v>8.3584905660377365E-2</v>
      </c>
      <c r="E36" s="4">
        <f>+(E35+$Q$3)/$Q$2</f>
        <v>8.3584905660377365E-2</v>
      </c>
      <c r="F36" s="4">
        <f>+(F35+$Q$3)/$Q$2</f>
        <v>8.3584905660377365E-2</v>
      </c>
      <c r="G36" s="31">
        <f>AVERAGE(D36:F36)</f>
        <v>8.3584905660377365E-2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56"/>
    </row>
    <row r="37" spans="1:52">
      <c r="A37" s="260"/>
      <c r="B37" s="25" t="str">
        <f t="shared" ref="B37:C37" si="33">+B32</f>
        <v xml:space="preserve"> Glukose middel P (fra HbA1c) </v>
      </c>
      <c r="C37" s="39" t="str">
        <f t="shared" si="33"/>
        <v xml:space="preserve"> [mg/dL]</v>
      </c>
      <c r="D37" s="11">
        <f>D34*$Q$8</f>
        <v>194.17504</v>
      </c>
      <c r="E37" s="11">
        <f>E34*$Q$8</f>
        <v>194.17504</v>
      </c>
      <c r="F37" s="11">
        <f>F34*$Q$8</f>
        <v>194.17504</v>
      </c>
      <c r="G37" s="30">
        <f t="shared" ref="G37:G38" si="34">AVERAGE(D37:F37)</f>
        <v>194.17504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56"/>
    </row>
    <row r="38" spans="1:52" ht="15.75" thickBot="1">
      <c r="A38" s="261"/>
      <c r="B38" s="173" t="str">
        <f t="shared" ref="B38:C38" si="35">+B33</f>
        <v xml:space="preserve"> Glukose i blodet</v>
      </c>
      <c r="C38" s="174" t="str">
        <f t="shared" si="35"/>
        <v xml:space="preserve"> [gram]</v>
      </c>
      <c r="D38" s="22">
        <f>$P$10*10*D37/1000</f>
        <v>9.7087520000000005</v>
      </c>
      <c r="E38" s="22">
        <f>$P$10*10*E37/1000</f>
        <v>9.7087520000000005</v>
      </c>
      <c r="F38" s="22">
        <f>$P$10*10*F37/1000</f>
        <v>9.7087520000000005</v>
      </c>
      <c r="G38" s="32">
        <f t="shared" si="34"/>
        <v>9.7087520000000005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56"/>
    </row>
    <row r="39" spans="1:52" ht="15.75" thickBot="1">
      <c r="A39" s="258">
        <v>8</v>
      </c>
      <c r="B39" s="24" t="str">
        <f t="shared" ref="B39:C39" si="36">+B34</f>
        <v xml:space="preserve"> Glucose middel P (fra HbA1c IFCC) </v>
      </c>
      <c r="C39" s="36" t="str">
        <f t="shared" si="36"/>
        <v xml:space="preserve"> [mmol/L]</v>
      </c>
      <c r="D39" s="8">
        <v>11.4</v>
      </c>
      <c r="E39" s="8">
        <v>11.4</v>
      </c>
      <c r="F39" s="8">
        <v>11.4</v>
      </c>
      <c r="G39" s="37">
        <f>AVERAGE(D39:F39)</f>
        <v>11.4</v>
      </c>
      <c r="H39" s="241" t="str">
        <f>IF(G39&lt;$I$163,"Under",IF(AND(G39&gt;=$I$163,G39&lt;=$I$165),"Normal",IF(G39&gt;=$I$165,"Over","Prøv igen")))</f>
        <v>Over</v>
      </c>
      <c r="I39" s="76">
        <f>+G39</f>
        <v>11.4</v>
      </c>
      <c r="J39" s="77">
        <f>+G40</f>
        <v>72.670251572327047</v>
      </c>
      <c r="K39" s="83">
        <f>+G41</f>
        <v>8.7987421383647804E-2</v>
      </c>
      <c r="L39" s="79">
        <f>+G42</f>
        <v>206.87808000000004</v>
      </c>
      <c r="M39" s="82">
        <f>+G43</f>
        <v>10.343904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56"/>
    </row>
    <row r="40" spans="1:52">
      <c r="A40" s="259"/>
      <c r="B40" s="25" t="str">
        <f t="shared" ref="B40:C40" si="37">+B35</f>
        <v xml:space="preserve"> Hæmoglobin A1c (IFCC)  </v>
      </c>
      <c r="C40" s="39" t="str">
        <f t="shared" si="37"/>
        <v xml:space="preserve"> [mmol/mol]  </v>
      </c>
      <c r="D40" s="11">
        <f>(D39+$Q$6)/$Q$5-$Q$3</f>
        <v>72.670251572327047</v>
      </c>
      <c r="E40" s="11">
        <f>(E39+$Q$6)/$Q$5-$Q$3</f>
        <v>72.670251572327047</v>
      </c>
      <c r="F40" s="11">
        <f>(F39+$Q$6)/$Q$5-$Q$3</f>
        <v>72.670251572327047</v>
      </c>
      <c r="G40" s="30">
        <f>AVERAGE(D40:F40)</f>
        <v>72.670251572327047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56"/>
    </row>
    <row r="41" spans="1:52">
      <c r="A41" s="259"/>
      <c r="B41" s="25" t="str">
        <f t="shared" ref="B41:C41" si="38">+B36</f>
        <v xml:space="preserve"> Hæmoglobin A1c (DCCT) </v>
      </c>
      <c r="C41" s="39" t="str">
        <f t="shared" si="38"/>
        <v xml:space="preserve"> [Procent] </v>
      </c>
      <c r="D41" s="4">
        <f>+(D40+$Q$3)/$Q$2</f>
        <v>8.7987421383647804E-2</v>
      </c>
      <c r="E41" s="4">
        <f>+(E40+$Q$3)/$Q$2</f>
        <v>8.7987421383647804E-2</v>
      </c>
      <c r="F41" s="4">
        <f>+(F40+$Q$3)/$Q$2</f>
        <v>8.7987421383647804E-2</v>
      </c>
      <c r="G41" s="31">
        <f>AVERAGE(D41:F41)</f>
        <v>8.7987421383647804E-2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56"/>
    </row>
    <row r="42" spans="1:52">
      <c r="A42" s="260"/>
      <c r="B42" s="25" t="str">
        <f t="shared" ref="B42:C42" si="39">+B37</f>
        <v xml:space="preserve"> Glukose middel P (fra HbA1c) </v>
      </c>
      <c r="C42" s="39" t="str">
        <f t="shared" si="39"/>
        <v xml:space="preserve"> [mg/dL]</v>
      </c>
      <c r="D42" s="11">
        <f>D39*$Q$8</f>
        <v>206.87808000000001</v>
      </c>
      <c r="E42" s="11">
        <f>E39*$Q$8</f>
        <v>206.87808000000001</v>
      </c>
      <c r="F42" s="11">
        <f>F39*$Q$8</f>
        <v>206.87808000000001</v>
      </c>
      <c r="G42" s="30">
        <f t="shared" ref="G42:G43" si="40">AVERAGE(D42:F42)</f>
        <v>206.87808000000004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56"/>
    </row>
    <row r="43" spans="1:52" ht="15.75" thickBot="1">
      <c r="A43" s="261"/>
      <c r="B43" s="173" t="str">
        <f t="shared" ref="B43:C43" si="41">+B38</f>
        <v xml:space="preserve"> Glukose i blodet</v>
      </c>
      <c r="C43" s="174" t="str">
        <f t="shared" si="41"/>
        <v xml:space="preserve"> [gram]</v>
      </c>
      <c r="D43" s="22">
        <f>$P$10*10*D42/1000</f>
        <v>10.343904</v>
      </c>
      <c r="E43" s="22">
        <f>$P$10*10*E42/1000</f>
        <v>10.343904</v>
      </c>
      <c r="F43" s="22">
        <f>$P$10*10*F42/1000</f>
        <v>10.343904</v>
      </c>
      <c r="G43" s="32">
        <f t="shared" si="40"/>
        <v>10.343904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56"/>
    </row>
    <row r="44" spans="1:52" ht="15.75" thickBot="1">
      <c r="A44" s="258">
        <v>9</v>
      </c>
      <c r="B44" s="24" t="str">
        <f t="shared" ref="B44:C44" si="42">+B39</f>
        <v xml:space="preserve"> Glucose middel P (fra HbA1c IFCC) </v>
      </c>
      <c r="C44" s="36" t="str">
        <f t="shared" si="42"/>
        <v xml:space="preserve"> [mmol/L]</v>
      </c>
      <c r="D44" s="8">
        <v>9.5</v>
      </c>
      <c r="E44" s="8">
        <v>9.5</v>
      </c>
      <c r="F44" s="8">
        <v>9.5</v>
      </c>
      <c r="G44" s="37">
        <f>AVERAGE(D44:F44)</f>
        <v>9.5</v>
      </c>
      <c r="H44" s="241" t="str">
        <f>IF(G44&lt;$I$163,"Under",IF(AND(G44&gt;=$I$163,G44&lt;=$I$165),"Normal",IF(G44&gt;=$I$165,"Over","Prøv igen")))</f>
        <v>Over</v>
      </c>
      <c r="I44" s="76">
        <f>+G44</f>
        <v>9.5</v>
      </c>
      <c r="J44" s="77">
        <f>+G45</f>
        <v>59.609245283018879</v>
      </c>
      <c r="K44" s="83">
        <f>+G46</f>
        <v>7.6037735849056612E-2</v>
      </c>
      <c r="L44" s="79">
        <f>+G47</f>
        <v>172.39840000000001</v>
      </c>
      <c r="M44" s="82">
        <f>+G48</f>
        <v>8.6199200000000005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56"/>
    </row>
    <row r="45" spans="1:52">
      <c r="A45" s="259"/>
      <c r="B45" s="25" t="str">
        <f t="shared" ref="B45:C45" si="43">+B40</f>
        <v xml:space="preserve"> Hæmoglobin A1c (IFCC)  </v>
      </c>
      <c r="C45" s="39" t="str">
        <f t="shared" si="43"/>
        <v xml:space="preserve"> [mmol/mol]  </v>
      </c>
      <c r="D45" s="11">
        <f>(D44+$Q$6)/$Q$5-$Q$3</f>
        <v>59.609245283018879</v>
      </c>
      <c r="E45" s="11">
        <f>(E44+$Q$6)/$Q$5-$Q$3</f>
        <v>59.609245283018879</v>
      </c>
      <c r="F45" s="11">
        <f>(F44+$Q$6)/$Q$5-$Q$3</f>
        <v>59.609245283018879</v>
      </c>
      <c r="G45" s="30">
        <f>AVERAGE(D45:F45)</f>
        <v>59.609245283018879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56"/>
    </row>
    <row r="46" spans="1:52">
      <c r="A46" s="259"/>
      <c r="B46" s="25" t="str">
        <f t="shared" ref="B46:C46" si="44">+B41</f>
        <v xml:space="preserve"> Hæmoglobin A1c (DCCT) </v>
      </c>
      <c r="C46" s="39" t="str">
        <f t="shared" si="44"/>
        <v xml:space="preserve"> [Procent] </v>
      </c>
      <c r="D46" s="4">
        <f>+(D45+$Q$3)/$Q$2</f>
        <v>7.6037735849056612E-2</v>
      </c>
      <c r="E46" s="4">
        <f>+(E45+$Q$3)/$Q$2</f>
        <v>7.6037735849056612E-2</v>
      </c>
      <c r="F46" s="4">
        <f>+(F45+$Q$3)/$Q$2</f>
        <v>7.6037735849056612E-2</v>
      </c>
      <c r="G46" s="31">
        <f>AVERAGE(D46:F46)</f>
        <v>7.6037735849056612E-2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56"/>
    </row>
    <row r="47" spans="1:52">
      <c r="A47" s="260"/>
      <c r="B47" s="25" t="str">
        <f t="shared" ref="B47:C47" si="45">+B42</f>
        <v xml:space="preserve"> Glukose middel P (fra HbA1c) </v>
      </c>
      <c r="C47" s="39" t="str">
        <f t="shared" si="45"/>
        <v xml:space="preserve"> [mg/dL]</v>
      </c>
      <c r="D47" s="11">
        <f>D44*$Q$8</f>
        <v>172.39840000000001</v>
      </c>
      <c r="E47" s="11">
        <f>E44*$Q$8</f>
        <v>172.39840000000001</v>
      </c>
      <c r="F47" s="11">
        <f>F44*$Q$8</f>
        <v>172.39840000000001</v>
      </c>
      <c r="G47" s="30">
        <f t="shared" ref="G47:G48" si="46">AVERAGE(D47:F47)</f>
        <v>172.39840000000001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56"/>
    </row>
    <row r="48" spans="1:52" ht="15.75" thickBot="1">
      <c r="A48" s="261"/>
      <c r="B48" s="173" t="str">
        <f t="shared" ref="B48:C48" si="47">+B43</f>
        <v xml:space="preserve"> Glukose i blodet</v>
      </c>
      <c r="C48" s="174" t="str">
        <f t="shared" si="47"/>
        <v xml:space="preserve"> [gram]</v>
      </c>
      <c r="D48" s="22">
        <f>$P$10*10*D47/1000</f>
        <v>8.6199200000000005</v>
      </c>
      <c r="E48" s="22">
        <f>$P$10*10*E47/1000</f>
        <v>8.6199200000000005</v>
      </c>
      <c r="F48" s="22">
        <f>$P$10*10*F47/1000</f>
        <v>8.6199200000000005</v>
      </c>
      <c r="G48" s="32">
        <f t="shared" si="46"/>
        <v>8.6199200000000005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56"/>
    </row>
    <row r="49" spans="1:52" ht="15.75" thickBot="1">
      <c r="A49" s="258">
        <v>10</v>
      </c>
      <c r="B49" s="24" t="str">
        <f t="shared" ref="B49:C49" si="48">+B44</f>
        <v xml:space="preserve"> Glucose middel P (fra HbA1c IFCC) </v>
      </c>
      <c r="C49" s="36" t="str">
        <f t="shared" si="48"/>
        <v xml:space="preserve"> [mmol/L]</v>
      </c>
      <c r="D49" s="8">
        <v>10.199999999999999</v>
      </c>
      <c r="E49" s="8">
        <v>10.199999999999999</v>
      </c>
      <c r="F49" s="8">
        <v>10.199999999999999</v>
      </c>
      <c r="G49" s="37">
        <f>AVERAGE(D49:F49)</f>
        <v>10.199999999999999</v>
      </c>
      <c r="H49" s="241" t="str">
        <f>IF(G49&lt;$I$163,"Under",IF(AND(G49&gt;=$I$163,G49&lt;=$I$165),"Normal",IF(G49&gt;=$I$165,"Over","Prøv igen")))</f>
        <v>Over</v>
      </c>
      <c r="I49" s="76">
        <f>+G49</f>
        <v>10.199999999999999</v>
      </c>
      <c r="J49" s="77">
        <f>+G50</f>
        <v>64.421194968553465</v>
      </c>
      <c r="K49" s="83">
        <f>+G51</f>
        <v>8.0440251572327051E-2</v>
      </c>
      <c r="L49" s="79">
        <f>+G52</f>
        <v>185.10144</v>
      </c>
      <c r="M49" s="82">
        <f>+G53</f>
        <v>9.2550720000000002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56"/>
    </row>
    <row r="50" spans="1:52">
      <c r="A50" s="259"/>
      <c r="B50" s="25" t="str">
        <f t="shared" ref="B50:C50" si="49">+B45</f>
        <v xml:space="preserve"> Hæmoglobin A1c (IFCC)  </v>
      </c>
      <c r="C50" s="39" t="str">
        <f t="shared" si="49"/>
        <v xml:space="preserve"> [mmol/mol]  </v>
      </c>
      <c r="D50" s="11">
        <f>(D49+$Q$6)/$Q$5-$Q$3</f>
        <v>64.421194968553465</v>
      </c>
      <c r="E50" s="11">
        <f>(E49+$Q$6)/$Q$5-$Q$3</f>
        <v>64.421194968553465</v>
      </c>
      <c r="F50" s="11">
        <f>(F49+$Q$6)/$Q$5-$Q$3</f>
        <v>64.421194968553465</v>
      </c>
      <c r="G50" s="30">
        <f>AVERAGE(D50:F50)</f>
        <v>64.421194968553465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56"/>
    </row>
    <row r="51" spans="1:52">
      <c r="A51" s="259"/>
      <c r="B51" s="25" t="str">
        <f t="shared" ref="B51:C51" si="50">+B46</f>
        <v xml:space="preserve"> Hæmoglobin A1c (DCCT) </v>
      </c>
      <c r="C51" s="39" t="str">
        <f t="shared" si="50"/>
        <v xml:space="preserve"> [Procent] </v>
      </c>
      <c r="D51" s="4">
        <f>+(D50+$Q$3)/$Q$2</f>
        <v>8.0440251572327051E-2</v>
      </c>
      <c r="E51" s="4">
        <f>+(E50+$Q$3)/$Q$2</f>
        <v>8.0440251572327051E-2</v>
      </c>
      <c r="F51" s="4">
        <f>+(F50+$Q$3)/$Q$2</f>
        <v>8.0440251572327051E-2</v>
      </c>
      <c r="G51" s="31">
        <f>AVERAGE(D51:F51)</f>
        <v>8.0440251572327051E-2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56"/>
    </row>
    <row r="52" spans="1:52">
      <c r="A52" s="260"/>
      <c r="B52" s="25" t="str">
        <f t="shared" ref="B52:C52" si="51">+B47</f>
        <v xml:space="preserve"> Glukose middel P (fra HbA1c) </v>
      </c>
      <c r="C52" s="39" t="str">
        <f t="shared" si="51"/>
        <v xml:space="preserve"> [mg/dL]</v>
      </c>
      <c r="D52" s="11">
        <f>D49*$Q$8</f>
        <v>185.10144</v>
      </c>
      <c r="E52" s="11">
        <f>E49*$Q$8</f>
        <v>185.10144</v>
      </c>
      <c r="F52" s="11">
        <f>F49*$Q$8</f>
        <v>185.10144</v>
      </c>
      <c r="G52" s="30">
        <f t="shared" ref="G52:G53" si="52">AVERAGE(D52:F52)</f>
        <v>185.10144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56"/>
    </row>
    <row r="53" spans="1:52" ht="15.75" thickBot="1">
      <c r="A53" s="261"/>
      <c r="B53" s="173" t="str">
        <f t="shared" ref="B53:C53" si="53">+B48</f>
        <v xml:space="preserve"> Glukose i blodet</v>
      </c>
      <c r="C53" s="174" t="str">
        <f t="shared" si="53"/>
        <v xml:space="preserve"> [gram]</v>
      </c>
      <c r="D53" s="22">
        <f>$P$10*10*D52/1000</f>
        <v>9.2550720000000002</v>
      </c>
      <c r="E53" s="22">
        <f>$P$10*10*E52/1000</f>
        <v>9.2550720000000002</v>
      </c>
      <c r="F53" s="22">
        <f>$P$10*10*F52/1000</f>
        <v>9.2550720000000002</v>
      </c>
      <c r="G53" s="32">
        <f t="shared" si="52"/>
        <v>9.2550720000000002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56"/>
    </row>
    <row r="54" spans="1:52" ht="15.75" thickBot="1">
      <c r="A54" s="255">
        <v>11</v>
      </c>
      <c r="B54" s="24" t="str">
        <f t="shared" ref="B54:C54" si="54">+B49</f>
        <v xml:space="preserve"> Glucose middel P (fra HbA1c IFCC) </v>
      </c>
      <c r="C54" s="36" t="str">
        <f t="shared" si="54"/>
        <v xml:space="preserve"> [mmol/L]</v>
      </c>
      <c r="D54" s="8">
        <v>8.3000000000000007</v>
      </c>
      <c r="E54" s="8">
        <v>8.3000000000000007</v>
      </c>
      <c r="F54" s="8">
        <v>8.3000000000000007</v>
      </c>
      <c r="G54" s="37">
        <f>AVERAGE(D54:F54)</f>
        <v>8.3000000000000007</v>
      </c>
      <c r="H54" s="241" t="str">
        <f>IF(G54&lt;$I$163,"Under",IF(AND(G54&gt;=$I$163,G54&lt;=$I$165),"Normal",IF(G54&gt;=$I$165,"Over","Prøv igen")))</f>
        <v>Over</v>
      </c>
      <c r="I54" s="76">
        <f>+G54</f>
        <v>8.3000000000000007</v>
      </c>
      <c r="J54" s="77">
        <f>+G55</f>
        <v>51.36018867924529</v>
      </c>
      <c r="K54" s="83">
        <f>+G56</f>
        <v>6.8490566037735859E-2</v>
      </c>
      <c r="L54" s="79">
        <f>+G57</f>
        <v>150.62176000000002</v>
      </c>
      <c r="M54" s="82">
        <f>+G58</f>
        <v>7.5310880000000013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56"/>
    </row>
    <row r="55" spans="1:52">
      <c r="A55" s="256"/>
      <c r="B55" s="25" t="str">
        <f t="shared" ref="B55:C55" si="55">+B50</f>
        <v xml:space="preserve"> Hæmoglobin A1c (IFCC)  </v>
      </c>
      <c r="C55" s="39" t="str">
        <f t="shared" si="55"/>
        <v xml:space="preserve"> [mmol/mol]  </v>
      </c>
      <c r="D55" s="11">
        <f>(D54+$Q$6)/$Q$5-$Q$3</f>
        <v>51.360188679245297</v>
      </c>
      <c r="E55" s="11">
        <f>(E54+$Q$6)/$Q$5-$Q$3</f>
        <v>51.360188679245297</v>
      </c>
      <c r="F55" s="11">
        <f>(F54+$Q$6)/$Q$5-$Q$3</f>
        <v>51.360188679245297</v>
      </c>
      <c r="G55" s="30">
        <f>AVERAGE(D55:F55)</f>
        <v>51.36018867924529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56"/>
    </row>
    <row r="56" spans="1:52">
      <c r="A56" s="256"/>
      <c r="B56" s="25" t="str">
        <f t="shared" ref="B56:C56" si="56">+B51</f>
        <v xml:space="preserve"> Hæmoglobin A1c (DCCT) </v>
      </c>
      <c r="C56" s="39" t="str">
        <f t="shared" si="56"/>
        <v xml:space="preserve"> [Procent] </v>
      </c>
      <c r="D56" s="4">
        <f>+(D55+$Q$3)/$Q$2</f>
        <v>6.8490566037735859E-2</v>
      </c>
      <c r="E56" s="4">
        <f>+(E55+$Q$3)/$Q$2</f>
        <v>6.8490566037735859E-2</v>
      </c>
      <c r="F56" s="4">
        <f>+(F55+$Q$3)/$Q$2</f>
        <v>6.8490566037735859E-2</v>
      </c>
      <c r="G56" s="31">
        <f>AVERAGE(D56:F56)</f>
        <v>6.8490566037735859E-2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56"/>
    </row>
    <row r="57" spans="1:52">
      <c r="A57" s="256"/>
      <c r="B57" s="25" t="str">
        <f t="shared" ref="B57:C57" si="57">+B52</f>
        <v xml:space="preserve"> Glukose middel P (fra HbA1c) </v>
      </c>
      <c r="C57" s="39" t="str">
        <f t="shared" si="57"/>
        <v xml:space="preserve"> [mg/dL]</v>
      </c>
      <c r="D57" s="11">
        <f>D54*$Q$8</f>
        <v>150.62176000000002</v>
      </c>
      <c r="E57" s="11">
        <f>E54*$Q$8</f>
        <v>150.62176000000002</v>
      </c>
      <c r="F57" s="11">
        <f>F54*$Q$8</f>
        <v>150.62176000000002</v>
      </c>
      <c r="G57" s="30">
        <f t="shared" ref="G57:G58" si="58">AVERAGE(D57:F57)</f>
        <v>150.62176000000002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56"/>
    </row>
    <row r="58" spans="1:52" ht="15.75" thickBot="1">
      <c r="A58" s="257"/>
      <c r="B58" s="173" t="str">
        <f t="shared" ref="B58:C58" si="59">+B53</f>
        <v xml:space="preserve"> Glukose i blodet</v>
      </c>
      <c r="C58" s="174" t="str">
        <f t="shared" si="59"/>
        <v xml:space="preserve"> [gram]</v>
      </c>
      <c r="D58" s="22">
        <f>$P$10*10*D57/1000</f>
        <v>7.5310880000000013</v>
      </c>
      <c r="E58" s="22">
        <f>$P$10*10*E57/1000</f>
        <v>7.5310880000000013</v>
      </c>
      <c r="F58" s="22">
        <f>$P$10*10*F57/1000</f>
        <v>7.5310880000000013</v>
      </c>
      <c r="G58" s="32">
        <f t="shared" si="58"/>
        <v>7.5310880000000013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56"/>
    </row>
    <row r="59" spans="1:52" ht="15.75" thickBot="1">
      <c r="A59" s="258">
        <v>12</v>
      </c>
      <c r="B59" s="24" t="str">
        <f t="shared" ref="B59:C59" si="60">+B54</f>
        <v xml:space="preserve"> Glucose middel P (fra HbA1c IFCC) </v>
      </c>
      <c r="C59" s="36" t="str">
        <f t="shared" si="60"/>
        <v xml:space="preserve"> [mmol/L]</v>
      </c>
      <c r="D59" s="8">
        <v>8.1999999999999993</v>
      </c>
      <c r="E59" s="8">
        <v>8.1999999999999993</v>
      </c>
      <c r="F59" s="8">
        <v>8.1999999999999993</v>
      </c>
      <c r="G59" s="37">
        <f>AVERAGE(D59:F59)</f>
        <v>8.1999999999999993</v>
      </c>
      <c r="H59" s="241" t="str">
        <f>IF(G59&lt;$I$163,"Under",IF(AND(G59&gt;=$I$163,G59&lt;=$I$165),"Normal",IF(G59&gt;=$I$165,"Over","Prøv igen")))</f>
        <v>Over</v>
      </c>
      <c r="I59" s="76">
        <f>+G59</f>
        <v>8.1999999999999993</v>
      </c>
      <c r="J59" s="77">
        <f>+G60</f>
        <v>50.672767295597481</v>
      </c>
      <c r="K59" s="83">
        <f>+G61</f>
        <v>6.7861635220125782E-2</v>
      </c>
      <c r="L59" s="79">
        <f>+G62</f>
        <v>148.80704</v>
      </c>
      <c r="M59" s="82">
        <f>+G63</f>
        <v>7.4403519999999999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56"/>
    </row>
    <row r="60" spans="1:52">
      <c r="A60" s="259"/>
      <c r="B60" s="25" t="str">
        <f t="shared" ref="B60:C60" si="61">+B55</f>
        <v xml:space="preserve"> Hæmoglobin A1c (IFCC)  </v>
      </c>
      <c r="C60" s="39" t="str">
        <f t="shared" si="61"/>
        <v xml:space="preserve"> [mmol/mol]  </v>
      </c>
      <c r="D60" s="11">
        <f>(D59+$Q$6)/$Q$5-$Q$3</f>
        <v>50.672767295597481</v>
      </c>
      <c r="E60" s="11">
        <f>(E59+$Q$6)/$Q$5-$Q$3</f>
        <v>50.672767295597481</v>
      </c>
      <c r="F60" s="11">
        <f>(F59+$Q$6)/$Q$5-$Q$3</f>
        <v>50.672767295597481</v>
      </c>
      <c r="G60" s="30">
        <f>AVERAGE(D60:F60)</f>
        <v>50.672767295597481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56"/>
    </row>
    <row r="61" spans="1:52">
      <c r="A61" s="259"/>
      <c r="B61" s="25" t="str">
        <f t="shared" ref="B61:C61" si="62">+B56</f>
        <v xml:space="preserve"> Hæmoglobin A1c (DCCT) </v>
      </c>
      <c r="C61" s="39" t="str">
        <f t="shared" si="62"/>
        <v xml:space="preserve"> [Procent] </v>
      </c>
      <c r="D61" s="4">
        <f>+(D60+$Q$3)/$Q$2</f>
        <v>6.7861635220125782E-2</v>
      </c>
      <c r="E61" s="4">
        <f>+(E60+$Q$3)/$Q$2</f>
        <v>6.7861635220125782E-2</v>
      </c>
      <c r="F61" s="4">
        <f>+(F60+$Q$3)/$Q$2</f>
        <v>6.7861635220125782E-2</v>
      </c>
      <c r="G61" s="31">
        <f>AVERAGE(D61:F61)</f>
        <v>6.7861635220125782E-2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56"/>
    </row>
    <row r="62" spans="1:52">
      <c r="A62" s="260"/>
      <c r="B62" s="25" t="str">
        <f t="shared" ref="B62:C62" si="63">+B57</f>
        <v xml:space="preserve"> Glukose middel P (fra HbA1c) </v>
      </c>
      <c r="C62" s="39" t="str">
        <f t="shared" si="63"/>
        <v xml:space="preserve"> [mg/dL]</v>
      </c>
      <c r="D62" s="11">
        <f>D59*$Q$8</f>
        <v>148.80704</v>
      </c>
      <c r="E62" s="11">
        <f>E59*$Q$8</f>
        <v>148.80704</v>
      </c>
      <c r="F62" s="11">
        <f>F59*$Q$8</f>
        <v>148.80704</v>
      </c>
      <c r="G62" s="30">
        <f t="shared" ref="G62:G63" si="64">AVERAGE(D62:F62)</f>
        <v>148.80704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56"/>
    </row>
    <row r="63" spans="1:52" ht="15.75" thickBot="1">
      <c r="A63" s="261"/>
      <c r="B63" s="173" t="str">
        <f t="shared" ref="B63:C63" si="65">+B58</f>
        <v xml:space="preserve"> Glukose i blodet</v>
      </c>
      <c r="C63" s="174" t="str">
        <f t="shared" si="65"/>
        <v xml:space="preserve"> [gram]</v>
      </c>
      <c r="D63" s="22">
        <f>$P$10*10*D62/1000</f>
        <v>7.4403519999999999</v>
      </c>
      <c r="E63" s="22">
        <f>$P$10*10*E62/1000</f>
        <v>7.4403519999999999</v>
      </c>
      <c r="F63" s="22">
        <f>$P$10*10*F62/1000</f>
        <v>7.4403519999999999</v>
      </c>
      <c r="G63" s="32">
        <f t="shared" si="64"/>
        <v>7.4403519999999999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56"/>
    </row>
    <row r="64" spans="1:52" ht="15.75" thickBot="1">
      <c r="A64" s="259">
        <v>13</v>
      </c>
      <c r="B64" s="24" t="str">
        <f t="shared" ref="B64:C64" si="66">+B59</f>
        <v xml:space="preserve"> Glucose middel P (fra HbA1c IFCC) </v>
      </c>
      <c r="C64" s="36" t="str">
        <f t="shared" si="66"/>
        <v xml:space="preserve"> [mmol/L]</v>
      </c>
      <c r="D64" s="8">
        <v>9.4</v>
      </c>
      <c r="E64" s="8">
        <v>9.4</v>
      </c>
      <c r="F64" s="8">
        <v>9.4</v>
      </c>
      <c r="G64" s="37">
        <f>AVERAGE(D64:F64)</f>
        <v>9.4</v>
      </c>
      <c r="H64" s="241" t="str">
        <f>IF(G64&lt;$I$163,"Under",IF(AND(G64&gt;=$I$163,G64&lt;=$I$165),"Normal",IF(G64&gt;=$I$165,"Over","Prøv igen")))</f>
        <v>Over</v>
      </c>
      <c r="I64" s="76">
        <f>+G64</f>
        <v>9.4</v>
      </c>
      <c r="J64" s="77">
        <f>+G65</f>
        <v>58.921823899371077</v>
      </c>
      <c r="K64" s="83">
        <f>+G66</f>
        <v>7.5408805031446549E-2</v>
      </c>
      <c r="L64" s="79">
        <f>+G67</f>
        <v>170.58368000000002</v>
      </c>
      <c r="M64" s="82">
        <f>+G68</f>
        <v>8.5291840000000008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56"/>
    </row>
    <row r="65" spans="1:52">
      <c r="A65" s="259"/>
      <c r="B65" s="25" t="str">
        <f t="shared" ref="B65:C65" si="67">+B60</f>
        <v xml:space="preserve"> Hæmoglobin A1c (IFCC)  </v>
      </c>
      <c r="C65" s="39" t="str">
        <f t="shared" si="67"/>
        <v xml:space="preserve"> [mmol/mol]  </v>
      </c>
      <c r="D65" s="11">
        <f>(D64+$Q$6)/$Q$5-$Q$3</f>
        <v>58.921823899371077</v>
      </c>
      <c r="E65" s="11">
        <f>(E64+$Q$6)/$Q$5-$Q$3</f>
        <v>58.921823899371077</v>
      </c>
      <c r="F65" s="11">
        <f>(F64+$Q$6)/$Q$5-$Q$3</f>
        <v>58.921823899371077</v>
      </c>
      <c r="G65" s="30">
        <f>AVERAGE(D65:F65)</f>
        <v>58.921823899371077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56"/>
    </row>
    <row r="66" spans="1:52">
      <c r="A66" s="259"/>
      <c r="B66" s="25" t="str">
        <f t="shared" ref="B66:C66" si="68">+B61</f>
        <v xml:space="preserve"> Hæmoglobin A1c (DCCT) </v>
      </c>
      <c r="C66" s="39" t="str">
        <f t="shared" si="68"/>
        <v xml:space="preserve"> [Procent] </v>
      </c>
      <c r="D66" s="4">
        <f>+(D65+$Q$3)/$Q$2</f>
        <v>7.5408805031446549E-2</v>
      </c>
      <c r="E66" s="4">
        <f>+(E65+$Q$3)/$Q$2</f>
        <v>7.5408805031446549E-2</v>
      </c>
      <c r="F66" s="4">
        <f>+(F65+$Q$3)/$Q$2</f>
        <v>7.5408805031446549E-2</v>
      </c>
      <c r="G66" s="31">
        <f>AVERAGE(D66:F66)</f>
        <v>7.5408805031446549E-2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56"/>
    </row>
    <row r="67" spans="1:52">
      <c r="A67" s="260"/>
      <c r="B67" s="25" t="str">
        <f t="shared" ref="B67:C67" si="69">+B62</f>
        <v xml:space="preserve"> Glukose middel P (fra HbA1c) </v>
      </c>
      <c r="C67" s="39" t="str">
        <f t="shared" si="69"/>
        <v xml:space="preserve"> [mg/dL]</v>
      </c>
      <c r="D67" s="11">
        <f>D64*$Q$8</f>
        <v>170.58368000000002</v>
      </c>
      <c r="E67" s="11">
        <f>E64*$Q$8</f>
        <v>170.58368000000002</v>
      </c>
      <c r="F67" s="11">
        <f>F64*$Q$8</f>
        <v>170.58368000000002</v>
      </c>
      <c r="G67" s="30">
        <f t="shared" ref="G67:G68" si="70">AVERAGE(D67:F67)</f>
        <v>170.58368000000002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56"/>
    </row>
    <row r="68" spans="1:52" ht="15.75" thickBot="1">
      <c r="A68" s="261"/>
      <c r="B68" s="173" t="str">
        <f t="shared" ref="B68:C68" si="71">+B63</f>
        <v xml:space="preserve"> Glukose i blodet</v>
      </c>
      <c r="C68" s="174" t="str">
        <f t="shared" si="71"/>
        <v xml:space="preserve"> [gram]</v>
      </c>
      <c r="D68" s="22">
        <f>$P$10*10*D67/1000</f>
        <v>8.5291840000000008</v>
      </c>
      <c r="E68" s="22">
        <f>$P$10*10*E67/1000</f>
        <v>8.5291840000000008</v>
      </c>
      <c r="F68" s="22">
        <f>$P$10*10*F67/1000</f>
        <v>8.5291840000000008</v>
      </c>
      <c r="G68" s="32">
        <f t="shared" si="70"/>
        <v>8.5291840000000008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56"/>
    </row>
    <row r="69" spans="1:52" ht="15.75" thickBot="1">
      <c r="A69" s="258">
        <v>14</v>
      </c>
      <c r="B69" s="24" t="str">
        <f t="shared" ref="B69:C69" si="72">+B64</f>
        <v xml:space="preserve"> Glucose middel P (fra HbA1c IFCC) </v>
      </c>
      <c r="C69" s="36" t="str">
        <f t="shared" si="72"/>
        <v xml:space="preserve"> [mmol/L]</v>
      </c>
      <c r="D69" s="8">
        <v>11.5</v>
      </c>
      <c r="E69" s="8">
        <v>11.5</v>
      </c>
      <c r="F69" s="8">
        <v>11.5</v>
      </c>
      <c r="G69" s="37">
        <f>AVERAGE(D69:F69)</f>
        <v>11.5</v>
      </c>
      <c r="H69" s="241" t="str">
        <f>IF(G69&lt;$I$163,"Under",IF(AND(G69&gt;=$I$163,G69&lt;=$I$165),"Normal",IF(G69&gt;=$I$165,"Over","Prøv igen")))</f>
        <v>Over</v>
      </c>
      <c r="I69" s="76">
        <f>+G69</f>
        <v>11.5</v>
      </c>
      <c r="J69" s="77">
        <f>+G70</f>
        <v>73.357672955974849</v>
      </c>
      <c r="K69" s="83">
        <f>+G71</f>
        <v>8.8616352201257867E-2</v>
      </c>
      <c r="L69" s="79">
        <f>+G72</f>
        <v>208.69280000000001</v>
      </c>
      <c r="M69" s="82">
        <f>+G73</f>
        <v>10.43464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56"/>
    </row>
    <row r="70" spans="1:52">
      <c r="A70" s="259"/>
      <c r="B70" s="25" t="str">
        <f t="shared" ref="B70:C70" si="73">+B65</f>
        <v xml:space="preserve"> Hæmoglobin A1c (IFCC)  </v>
      </c>
      <c r="C70" s="39" t="str">
        <f t="shared" si="73"/>
        <v xml:space="preserve"> [mmol/mol]  </v>
      </c>
      <c r="D70" s="11">
        <f>(D69+$Q$6)/$Q$5-$Q$3</f>
        <v>73.357672955974849</v>
      </c>
      <c r="E70" s="11">
        <f>(E69+$Q$6)/$Q$5-$Q$3</f>
        <v>73.357672955974849</v>
      </c>
      <c r="F70" s="11">
        <f>(F69+$Q$6)/$Q$5-$Q$3</f>
        <v>73.357672955974849</v>
      </c>
      <c r="G70" s="30">
        <f>AVERAGE(D70:F70)</f>
        <v>73.357672955974849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56"/>
    </row>
    <row r="71" spans="1:52">
      <c r="A71" s="259"/>
      <c r="B71" s="25" t="str">
        <f t="shared" ref="B71:C71" si="74">+B66</f>
        <v xml:space="preserve"> Hæmoglobin A1c (DCCT) </v>
      </c>
      <c r="C71" s="39" t="str">
        <f t="shared" si="74"/>
        <v xml:space="preserve"> [Procent] </v>
      </c>
      <c r="D71" s="4">
        <f>+(D70+$Q$3)/$Q$2</f>
        <v>8.8616352201257867E-2</v>
      </c>
      <c r="E71" s="4">
        <f>+(E70+$Q$3)/$Q$2</f>
        <v>8.8616352201257867E-2</v>
      </c>
      <c r="F71" s="4">
        <f>+(F70+$Q$3)/$Q$2</f>
        <v>8.8616352201257867E-2</v>
      </c>
      <c r="G71" s="31">
        <f>AVERAGE(D71:F71)</f>
        <v>8.8616352201257867E-2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56"/>
    </row>
    <row r="72" spans="1:52">
      <c r="A72" s="260"/>
      <c r="B72" s="25" t="str">
        <f t="shared" ref="B72:C72" si="75">+B67</f>
        <v xml:space="preserve"> Glukose middel P (fra HbA1c) </v>
      </c>
      <c r="C72" s="39" t="str">
        <f t="shared" si="75"/>
        <v xml:space="preserve"> [mg/dL]</v>
      </c>
      <c r="D72" s="11">
        <f>D69*$Q$8</f>
        <v>208.69280000000001</v>
      </c>
      <c r="E72" s="11">
        <f>E69*$Q$8</f>
        <v>208.69280000000001</v>
      </c>
      <c r="F72" s="11">
        <f>F69*$Q$8</f>
        <v>208.69280000000001</v>
      </c>
      <c r="G72" s="30">
        <f t="shared" ref="G72:G73" si="76">AVERAGE(D72:F72)</f>
        <v>208.69280000000001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56"/>
    </row>
    <row r="73" spans="1:52" ht="15.75" thickBot="1">
      <c r="A73" s="261"/>
      <c r="B73" s="173" t="str">
        <f t="shared" ref="B73:C73" si="77">+B68</f>
        <v xml:space="preserve"> Glukose i blodet</v>
      </c>
      <c r="C73" s="174" t="str">
        <f t="shared" si="77"/>
        <v xml:space="preserve"> [gram]</v>
      </c>
      <c r="D73" s="22">
        <f>$P$10*10*D72/1000</f>
        <v>10.43464</v>
      </c>
      <c r="E73" s="22">
        <f>$P$10*10*E72/1000</f>
        <v>10.43464</v>
      </c>
      <c r="F73" s="22">
        <f>$P$10*10*F72/1000</f>
        <v>10.43464</v>
      </c>
      <c r="G73" s="32">
        <f t="shared" si="76"/>
        <v>10.43464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56"/>
    </row>
    <row r="74" spans="1:52" ht="15.75" thickBot="1">
      <c r="A74" s="258">
        <v>15</v>
      </c>
      <c r="B74" s="24" t="str">
        <f t="shared" ref="B74:C74" si="78">+B69</f>
        <v xml:space="preserve"> Glucose middel P (fra HbA1c IFCC) </v>
      </c>
      <c r="C74" s="36" t="str">
        <f t="shared" si="78"/>
        <v xml:space="preserve"> [mmol/L]</v>
      </c>
      <c r="D74" s="8">
        <v>10.199999999999999</v>
      </c>
      <c r="E74" s="8">
        <v>10.199999999999999</v>
      </c>
      <c r="F74" s="8">
        <v>10.199999999999999</v>
      </c>
      <c r="G74" s="37">
        <f>AVERAGE(D74:F74)</f>
        <v>10.199999999999999</v>
      </c>
      <c r="H74" s="241" t="str">
        <f>IF(G74&lt;$I$163,"Under",IF(AND(G74&gt;=$I$163,G74&lt;=$I$165),"Normal",IF(G74&gt;=$I$165,"Over","Prøv igen")))</f>
        <v>Over</v>
      </c>
      <c r="I74" s="76">
        <f>+G74</f>
        <v>10.199999999999999</v>
      </c>
      <c r="J74" s="77">
        <f>+G75</f>
        <v>64.421194968553465</v>
      </c>
      <c r="K74" s="83">
        <f>+G76</f>
        <v>8.0440251572327051E-2</v>
      </c>
      <c r="L74" s="79">
        <f>+G77</f>
        <v>185.10144</v>
      </c>
      <c r="M74" s="82">
        <f>+G78</f>
        <v>9.2550720000000002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56"/>
    </row>
    <row r="75" spans="1:52">
      <c r="A75" s="259"/>
      <c r="B75" s="25" t="str">
        <f t="shared" ref="B75:C75" si="79">+B70</f>
        <v xml:space="preserve"> Hæmoglobin A1c (IFCC)  </v>
      </c>
      <c r="C75" s="39" t="str">
        <f t="shared" si="79"/>
        <v xml:space="preserve"> [mmol/mol]  </v>
      </c>
      <c r="D75" s="11">
        <f>(D74+$Q$6)/$Q$5-$Q$3</f>
        <v>64.421194968553465</v>
      </c>
      <c r="E75" s="11">
        <f>(E74+$Q$6)/$Q$5-$Q$3</f>
        <v>64.421194968553465</v>
      </c>
      <c r="F75" s="11">
        <f>(F74+$Q$6)/$Q$5-$Q$3</f>
        <v>64.421194968553465</v>
      </c>
      <c r="G75" s="30">
        <f>AVERAGE(D75:F75)</f>
        <v>64.421194968553465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56"/>
    </row>
    <row r="76" spans="1:52">
      <c r="A76" s="259"/>
      <c r="B76" s="25" t="str">
        <f t="shared" ref="B76:C76" si="80">+B71</f>
        <v xml:space="preserve"> Hæmoglobin A1c (DCCT) </v>
      </c>
      <c r="C76" s="39" t="str">
        <f t="shared" si="80"/>
        <v xml:space="preserve"> [Procent] </v>
      </c>
      <c r="D76" s="4">
        <f>+(D75+$Q$3)/$Q$2</f>
        <v>8.0440251572327051E-2</v>
      </c>
      <c r="E76" s="4">
        <f>+(E75+$Q$3)/$Q$2</f>
        <v>8.0440251572327051E-2</v>
      </c>
      <c r="F76" s="4">
        <f>+(F75+$Q$3)/$Q$2</f>
        <v>8.0440251572327051E-2</v>
      </c>
      <c r="G76" s="31">
        <f>AVERAGE(D76:F76)</f>
        <v>8.0440251572327051E-2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56"/>
    </row>
    <row r="77" spans="1:52">
      <c r="A77" s="260"/>
      <c r="B77" s="25" t="str">
        <f t="shared" ref="B77:C77" si="81">+B72</f>
        <v xml:space="preserve"> Glukose middel P (fra HbA1c) </v>
      </c>
      <c r="C77" s="39" t="str">
        <f t="shared" si="81"/>
        <v xml:space="preserve"> [mg/dL]</v>
      </c>
      <c r="D77" s="11">
        <f>D74*$Q$8</f>
        <v>185.10144</v>
      </c>
      <c r="E77" s="11">
        <f>E74*$Q$8</f>
        <v>185.10144</v>
      </c>
      <c r="F77" s="11">
        <f>F74*$Q$8</f>
        <v>185.10144</v>
      </c>
      <c r="G77" s="30">
        <f t="shared" ref="G77:G78" si="82">AVERAGE(D77:F77)</f>
        <v>185.10144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56"/>
    </row>
    <row r="78" spans="1:52" ht="15.75" thickBot="1">
      <c r="A78" s="261"/>
      <c r="B78" s="173" t="str">
        <f t="shared" ref="B78:C78" si="83">+B73</f>
        <v xml:space="preserve"> Glukose i blodet</v>
      </c>
      <c r="C78" s="174" t="str">
        <f t="shared" si="83"/>
        <v xml:space="preserve"> [gram]</v>
      </c>
      <c r="D78" s="22">
        <f>$P$10*10*D77/1000</f>
        <v>9.2550720000000002</v>
      </c>
      <c r="E78" s="22">
        <f>$P$10*10*E77/1000</f>
        <v>9.2550720000000002</v>
      </c>
      <c r="F78" s="22">
        <f>$P$10*10*F77/1000</f>
        <v>9.2550720000000002</v>
      </c>
      <c r="G78" s="32">
        <f t="shared" si="82"/>
        <v>9.2550720000000002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56"/>
    </row>
    <row r="79" spans="1:52" ht="15.75" thickBot="1">
      <c r="A79" s="258">
        <v>16</v>
      </c>
      <c r="B79" s="24" t="str">
        <f t="shared" ref="B79:C79" si="84">+B74</f>
        <v xml:space="preserve"> Glucose middel P (fra HbA1c IFCC) </v>
      </c>
      <c r="C79" s="36" t="str">
        <f t="shared" si="84"/>
        <v xml:space="preserve"> [mmol/L]</v>
      </c>
      <c r="D79" s="8">
        <v>11.9</v>
      </c>
      <c r="E79" s="8">
        <v>11.9</v>
      </c>
      <c r="F79" s="8">
        <v>11.9</v>
      </c>
      <c r="G79" s="37">
        <f>AVERAGE(D79:F79)</f>
        <v>11.9</v>
      </c>
      <c r="H79" s="241" t="str">
        <f>IF(G79&lt;$I$163,"Under",IF(AND(G79&gt;=$I$163,G79&lt;=$I$165),"Normal",IF(G79&gt;=$I$165,"Over","Prøv igen")))</f>
        <v>Over</v>
      </c>
      <c r="I79" s="76">
        <f>+G79</f>
        <v>11.9</v>
      </c>
      <c r="J79" s="77">
        <f>+G80</f>
        <v>76.107358490566043</v>
      </c>
      <c r="K79" s="83">
        <f>+G81</f>
        <v>9.1132075471698118E-2</v>
      </c>
      <c r="L79" s="79">
        <f>+G82</f>
        <v>215.95168000000004</v>
      </c>
      <c r="M79" s="82">
        <f>+G83</f>
        <v>10.797584000000002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56"/>
    </row>
    <row r="80" spans="1:52">
      <c r="A80" s="259"/>
      <c r="B80" s="25" t="str">
        <f t="shared" ref="B80:C80" si="85">+B75</f>
        <v xml:space="preserve"> Hæmoglobin A1c (IFCC)  </v>
      </c>
      <c r="C80" s="39" t="str">
        <f t="shared" si="85"/>
        <v xml:space="preserve"> [mmol/mol]  </v>
      </c>
      <c r="D80" s="11">
        <f>(D79+$Q$6)/$Q$5-$Q$3</f>
        <v>76.107358490566043</v>
      </c>
      <c r="E80" s="11">
        <f>(E79+$Q$6)/$Q$5-$Q$3</f>
        <v>76.107358490566043</v>
      </c>
      <c r="F80" s="11">
        <f>(F79+$Q$6)/$Q$5-$Q$3</f>
        <v>76.107358490566043</v>
      </c>
      <c r="G80" s="30">
        <f>AVERAGE(D80:F80)</f>
        <v>76.107358490566043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56"/>
    </row>
    <row r="81" spans="1:52">
      <c r="A81" s="259"/>
      <c r="B81" s="25" t="str">
        <f t="shared" ref="B81:C81" si="86">+B76</f>
        <v xml:space="preserve"> Hæmoglobin A1c (DCCT) </v>
      </c>
      <c r="C81" s="39" t="str">
        <f t="shared" si="86"/>
        <v xml:space="preserve"> [Procent] </v>
      </c>
      <c r="D81" s="4">
        <f>+(D80+$Q$3)/$Q$2</f>
        <v>9.1132075471698118E-2</v>
      </c>
      <c r="E81" s="4">
        <f>+(E80+$Q$3)/$Q$2</f>
        <v>9.1132075471698118E-2</v>
      </c>
      <c r="F81" s="4">
        <f>+(F80+$Q$3)/$Q$2</f>
        <v>9.1132075471698118E-2</v>
      </c>
      <c r="G81" s="31">
        <f>AVERAGE(D81:F81)</f>
        <v>9.1132075471698118E-2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56"/>
    </row>
    <row r="82" spans="1:52">
      <c r="A82" s="260"/>
      <c r="B82" s="25" t="str">
        <f t="shared" ref="B82:C82" si="87">+B77</f>
        <v xml:space="preserve"> Glukose middel P (fra HbA1c) </v>
      </c>
      <c r="C82" s="39" t="str">
        <f t="shared" si="87"/>
        <v xml:space="preserve"> [mg/dL]</v>
      </c>
      <c r="D82" s="11">
        <f>D79*$Q$8</f>
        <v>215.95168000000004</v>
      </c>
      <c r="E82" s="11">
        <f>E79*$Q$8</f>
        <v>215.95168000000004</v>
      </c>
      <c r="F82" s="11">
        <f>F79*$Q$8</f>
        <v>215.95168000000004</v>
      </c>
      <c r="G82" s="30">
        <f t="shared" ref="G82:G83" si="88">AVERAGE(D82:F82)</f>
        <v>215.95168000000004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56"/>
    </row>
    <row r="83" spans="1:52" ht="15.75" thickBot="1">
      <c r="A83" s="261"/>
      <c r="B83" s="173" t="str">
        <f t="shared" ref="B83:C83" si="89">+B78</f>
        <v xml:space="preserve"> Glukose i blodet</v>
      </c>
      <c r="C83" s="174" t="str">
        <f t="shared" si="89"/>
        <v xml:space="preserve"> [gram]</v>
      </c>
      <c r="D83" s="22">
        <f>$P$10*10*D82/1000</f>
        <v>10.797584000000002</v>
      </c>
      <c r="E83" s="22">
        <f>$P$10*10*E82/1000</f>
        <v>10.797584000000002</v>
      </c>
      <c r="F83" s="22">
        <f>$P$10*10*F82/1000</f>
        <v>10.797584000000002</v>
      </c>
      <c r="G83" s="32">
        <f t="shared" si="88"/>
        <v>10.797584000000002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56"/>
    </row>
    <row r="84" spans="1:52" ht="15.75" thickBot="1">
      <c r="A84" s="258">
        <v>17</v>
      </c>
      <c r="B84" s="24" t="str">
        <f t="shared" ref="B84:C84" si="90">+B79</f>
        <v xml:space="preserve"> Glucose middel P (fra HbA1c IFCC) </v>
      </c>
      <c r="C84" s="36" t="str">
        <f t="shared" si="90"/>
        <v xml:space="preserve"> [mmol/L]</v>
      </c>
      <c r="D84" s="8">
        <v>8.3000000000000007</v>
      </c>
      <c r="E84" s="8">
        <v>8.3000000000000007</v>
      </c>
      <c r="F84" s="8">
        <v>8.3000000000000007</v>
      </c>
      <c r="G84" s="37">
        <f>AVERAGE(D84:F84)</f>
        <v>8.3000000000000007</v>
      </c>
      <c r="H84" s="241" t="str">
        <f>IF(G84&lt;$I$163,"Under",IF(AND(G84&gt;=$I$163,G84&lt;=$I$165),"Normal",IF(G84&gt;=$I$165,"Over","Prøv igen")))</f>
        <v>Over</v>
      </c>
      <c r="I84" s="76">
        <f>+G84</f>
        <v>8.3000000000000007</v>
      </c>
      <c r="J84" s="77">
        <f>+G85</f>
        <v>51.36018867924529</v>
      </c>
      <c r="K84" s="83">
        <f>+G86</f>
        <v>6.8490566037735859E-2</v>
      </c>
      <c r="L84" s="79">
        <f>+G87</f>
        <v>150.62176000000002</v>
      </c>
      <c r="M84" s="82">
        <f>+G88</f>
        <v>7.5310880000000013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56"/>
    </row>
    <row r="85" spans="1:52">
      <c r="A85" s="259"/>
      <c r="B85" s="25" t="str">
        <f t="shared" ref="B85:C85" si="91">+B80</f>
        <v xml:space="preserve"> Hæmoglobin A1c (IFCC)  </v>
      </c>
      <c r="C85" s="39" t="str">
        <f t="shared" si="91"/>
        <v xml:space="preserve"> [mmol/mol]  </v>
      </c>
      <c r="D85" s="11">
        <f>(D84+$Q$6)/$Q$5-$Q$3</f>
        <v>51.360188679245297</v>
      </c>
      <c r="E85" s="11">
        <f>(E84+$Q$6)/$Q$5-$Q$3</f>
        <v>51.360188679245297</v>
      </c>
      <c r="F85" s="11">
        <f>(F84+$Q$6)/$Q$5-$Q$3</f>
        <v>51.360188679245297</v>
      </c>
      <c r="G85" s="30">
        <f>AVERAGE(D85:F85)</f>
        <v>51.36018867924529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56"/>
    </row>
    <row r="86" spans="1:52">
      <c r="A86" s="259"/>
      <c r="B86" s="25" t="str">
        <f t="shared" ref="B86:C86" si="92">+B81</f>
        <v xml:space="preserve"> Hæmoglobin A1c (DCCT) </v>
      </c>
      <c r="C86" s="39" t="str">
        <f t="shared" si="92"/>
        <v xml:space="preserve"> [Procent] </v>
      </c>
      <c r="D86" s="4">
        <f>+(D85+$Q$3)/$Q$2</f>
        <v>6.8490566037735859E-2</v>
      </c>
      <c r="E86" s="4">
        <f>+(E85+$Q$3)/$Q$2</f>
        <v>6.8490566037735859E-2</v>
      </c>
      <c r="F86" s="4">
        <f>+(F85+$Q$3)/$Q$2</f>
        <v>6.8490566037735859E-2</v>
      </c>
      <c r="G86" s="31">
        <f>AVERAGE(D86:F86)</f>
        <v>6.8490566037735859E-2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56"/>
    </row>
    <row r="87" spans="1:52">
      <c r="A87" s="260"/>
      <c r="B87" s="25" t="str">
        <f t="shared" ref="B87:C87" si="93">+B82</f>
        <v xml:space="preserve"> Glukose middel P (fra HbA1c) </v>
      </c>
      <c r="C87" s="39" t="str">
        <f t="shared" si="93"/>
        <v xml:space="preserve"> [mg/dL]</v>
      </c>
      <c r="D87" s="11">
        <f>D84*$Q$8</f>
        <v>150.62176000000002</v>
      </c>
      <c r="E87" s="11">
        <f>E84*$Q$8</f>
        <v>150.62176000000002</v>
      </c>
      <c r="F87" s="11">
        <f>F84*$Q$8</f>
        <v>150.62176000000002</v>
      </c>
      <c r="G87" s="30">
        <f t="shared" ref="G87:G88" si="94">AVERAGE(D87:F87)</f>
        <v>150.62176000000002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56"/>
    </row>
    <row r="88" spans="1:52" ht="15.75" thickBot="1">
      <c r="A88" s="261"/>
      <c r="B88" s="173" t="str">
        <f t="shared" ref="B88:C88" si="95">+B83</f>
        <v xml:space="preserve"> Glukose i blodet</v>
      </c>
      <c r="C88" s="174" t="str">
        <f t="shared" si="95"/>
        <v xml:space="preserve"> [gram]</v>
      </c>
      <c r="D88" s="22">
        <f>$P$10*10*D87/1000</f>
        <v>7.5310880000000013</v>
      </c>
      <c r="E88" s="22">
        <f>$P$10*10*E87/1000</f>
        <v>7.5310880000000013</v>
      </c>
      <c r="F88" s="22">
        <f>$P$10*10*F87/1000</f>
        <v>7.5310880000000013</v>
      </c>
      <c r="G88" s="32">
        <f t="shared" si="94"/>
        <v>7.5310880000000013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56"/>
    </row>
    <row r="89" spans="1:52" ht="15.75" thickBot="1">
      <c r="A89" s="258">
        <v>18</v>
      </c>
      <c r="B89" s="24" t="str">
        <f t="shared" ref="B89:C89" si="96">+B84</f>
        <v xml:space="preserve"> Glucose middel P (fra HbA1c IFCC) </v>
      </c>
      <c r="C89" s="36" t="str">
        <f t="shared" si="96"/>
        <v xml:space="preserve"> [mmol/L]</v>
      </c>
      <c r="D89" s="8">
        <v>10</v>
      </c>
      <c r="E89" s="8">
        <v>10</v>
      </c>
      <c r="F89" s="8">
        <v>10</v>
      </c>
      <c r="G89" s="37">
        <f>AVERAGE(D89:F89)</f>
        <v>10</v>
      </c>
      <c r="H89" s="241" t="str">
        <f>IF(G89&lt;$I$163,"Under",IF(AND(G89&gt;=$I$163,G89&lt;=$I$165),"Normal",IF(G89&gt;=$I$165,"Over","Prøv igen")))</f>
        <v>Over</v>
      </c>
      <c r="I89" s="76">
        <f>+G89</f>
        <v>10</v>
      </c>
      <c r="J89" s="77">
        <f>+G90</f>
        <v>63.046352201257861</v>
      </c>
      <c r="K89" s="78">
        <f>+G91</f>
        <v>7.9182389937106912E-2</v>
      </c>
      <c r="L89" s="79">
        <f>+G92</f>
        <v>181.47200000000001</v>
      </c>
      <c r="M89" s="80">
        <f>+G93</f>
        <v>9.0736000000000008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56"/>
    </row>
    <row r="90" spans="1:52">
      <c r="A90" s="259"/>
      <c r="B90" s="25" t="str">
        <f t="shared" ref="B90:C90" si="97">+B85</f>
        <v xml:space="preserve"> Hæmoglobin A1c (IFCC)  </v>
      </c>
      <c r="C90" s="39" t="str">
        <f t="shared" si="97"/>
        <v xml:space="preserve"> [mmol/mol]  </v>
      </c>
      <c r="D90" s="11">
        <f>(D89+$Q$6)/$Q$5-$Q$3</f>
        <v>63.046352201257861</v>
      </c>
      <c r="E90" s="11">
        <f>(E89+$Q$6)/$Q$5-$Q$3</f>
        <v>63.046352201257861</v>
      </c>
      <c r="F90" s="11">
        <f>(F89+$Q$6)/$Q$5-$Q$3</f>
        <v>63.046352201257861</v>
      </c>
      <c r="G90" s="30">
        <f>AVERAGE(D90:F90)</f>
        <v>63.046352201257861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56"/>
    </row>
    <row r="91" spans="1:52">
      <c r="A91" s="259"/>
      <c r="B91" s="25" t="str">
        <f t="shared" ref="B91:C91" si="98">+B86</f>
        <v xml:space="preserve"> Hæmoglobin A1c (DCCT) </v>
      </c>
      <c r="C91" s="39" t="str">
        <f t="shared" si="98"/>
        <v xml:space="preserve"> [Procent] </v>
      </c>
      <c r="D91" s="4">
        <f>+(D90+$Q$3)/$Q$2</f>
        <v>7.9182389937106912E-2</v>
      </c>
      <c r="E91" s="4">
        <f>+(E90+$Q$3)/$Q$2</f>
        <v>7.9182389937106912E-2</v>
      </c>
      <c r="F91" s="4">
        <f>+(F90+$Q$3)/$Q$2</f>
        <v>7.9182389937106912E-2</v>
      </c>
      <c r="G91" s="31">
        <f>AVERAGE(D91:F91)</f>
        <v>7.9182389937106912E-2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56"/>
    </row>
    <row r="92" spans="1:52">
      <c r="A92" s="260"/>
      <c r="B92" s="25" t="str">
        <f t="shared" ref="B92:C92" si="99">+B87</f>
        <v xml:space="preserve"> Glukose middel P (fra HbA1c) </v>
      </c>
      <c r="C92" s="39" t="str">
        <f t="shared" si="99"/>
        <v xml:space="preserve"> [mg/dL]</v>
      </c>
      <c r="D92" s="11">
        <f>D89*$Q$8</f>
        <v>181.47200000000001</v>
      </c>
      <c r="E92" s="11">
        <f>E89*$Q$8</f>
        <v>181.47200000000001</v>
      </c>
      <c r="F92" s="11">
        <f>F89*$Q$8</f>
        <v>181.47200000000001</v>
      </c>
      <c r="G92" s="30">
        <f t="shared" ref="G92:G93" si="100">AVERAGE(D92:F92)</f>
        <v>181.47200000000001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56"/>
    </row>
    <row r="93" spans="1:52" ht="15.75" thickBot="1">
      <c r="A93" s="261"/>
      <c r="B93" s="173" t="str">
        <f t="shared" ref="B93:C93" si="101">+B88</f>
        <v xml:space="preserve"> Glukose i blodet</v>
      </c>
      <c r="C93" s="174" t="str">
        <f t="shared" si="101"/>
        <v xml:space="preserve"> [gram]</v>
      </c>
      <c r="D93" s="22">
        <f>$P$10*10*D92/1000</f>
        <v>9.0736000000000008</v>
      </c>
      <c r="E93" s="22">
        <f>$P$10*10*E92/1000</f>
        <v>9.0736000000000008</v>
      </c>
      <c r="F93" s="22">
        <f>$P$10*10*F92/1000</f>
        <v>9.0736000000000008</v>
      </c>
      <c r="G93" s="32">
        <f t="shared" si="100"/>
        <v>9.0736000000000008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56"/>
    </row>
    <row r="94" spans="1:52" ht="15.75" thickBot="1">
      <c r="A94" s="258">
        <v>19</v>
      </c>
      <c r="B94" s="24" t="str">
        <f t="shared" ref="B94:C94" si="102">+B89</f>
        <v xml:space="preserve"> Glucose middel P (fra HbA1c IFCC) </v>
      </c>
      <c r="C94" s="36" t="str">
        <f t="shared" si="102"/>
        <v xml:space="preserve"> [mmol/L]</v>
      </c>
      <c r="D94" s="8">
        <v>8.3000000000000007</v>
      </c>
      <c r="E94" s="8">
        <v>8.3000000000000007</v>
      </c>
      <c r="F94" s="8">
        <v>8.3000000000000007</v>
      </c>
      <c r="G94" s="37">
        <f>AVERAGE(D94:F94)</f>
        <v>8.3000000000000007</v>
      </c>
      <c r="H94" s="241" t="str">
        <f>IF(G94&lt;$I$163,"Under",IF(AND(G94&gt;=$I$163,G94&lt;=$I$165),"Normal",IF(G94&gt;=$I$165,"Over","Prøv igen")))</f>
        <v>Over</v>
      </c>
      <c r="I94" s="76">
        <f>+G94</f>
        <v>8.3000000000000007</v>
      </c>
      <c r="J94" s="77">
        <f>+G95</f>
        <v>51.36018867924529</v>
      </c>
      <c r="K94" s="83">
        <f>+G96</f>
        <v>6.8490566037735859E-2</v>
      </c>
      <c r="L94" s="79">
        <f>+G97</f>
        <v>150.62176000000002</v>
      </c>
      <c r="M94" s="82">
        <f>+G98</f>
        <v>7.5310880000000013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56"/>
    </row>
    <row r="95" spans="1:52">
      <c r="A95" s="259"/>
      <c r="B95" s="25" t="str">
        <f t="shared" ref="B95:C95" si="103">+B90</f>
        <v xml:space="preserve"> Hæmoglobin A1c (IFCC)  </v>
      </c>
      <c r="C95" s="39" t="str">
        <f t="shared" si="103"/>
        <v xml:space="preserve"> [mmol/mol]  </v>
      </c>
      <c r="D95" s="11">
        <f>(D94+$Q$6)/$Q$5-$Q$3</f>
        <v>51.360188679245297</v>
      </c>
      <c r="E95" s="11">
        <f>(E94+$Q$6)/$Q$5-$Q$3</f>
        <v>51.360188679245297</v>
      </c>
      <c r="F95" s="11">
        <f>(F94+$Q$6)/$Q$5-$Q$3</f>
        <v>51.360188679245297</v>
      </c>
      <c r="G95" s="30">
        <f>AVERAGE(D95:F95)</f>
        <v>51.36018867924529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56"/>
    </row>
    <row r="96" spans="1:52">
      <c r="A96" s="259"/>
      <c r="B96" s="25" t="str">
        <f t="shared" ref="B96:C96" si="104">+B91</f>
        <v xml:space="preserve"> Hæmoglobin A1c (DCCT) </v>
      </c>
      <c r="C96" s="39" t="str">
        <f t="shared" si="104"/>
        <v xml:space="preserve"> [Procent] </v>
      </c>
      <c r="D96" s="4">
        <f>+(D95+$Q$3)/$Q$2</f>
        <v>6.8490566037735859E-2</v>
      </c>
      <c r="E96" s="4">
        <f>+(E95+$Q$3)/$Q$2</f>
        <v>6.8490566037735859E-2</v>
      </c>
      <c r="F96" s="4">
        <f>+(F95+$Q$3)/$Q$2</f>
        <v>6.8490566037735859E-2</v>
      </c>
      <c r="G96" s="31">
        <f>AVERAGE(D96:F96)</f>
        <v>6.8490566037735859E-2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56"/>
    </row>
    <row r="97" spans="1:52">
      <c r="A97" s="260"/>
      <c r="B97" s="25" t="str">
        <f t="shared" ref="B97:C97" si="105">+B92</f>
        <v xml:space="preserve"> Glukose middel P (fra HbA1c) </v>
      </c>
      <c r="C97" s="39" t="str">
        <f t="shared" si="105"/>
        <v xml:space="preserve"> [mg/dL]</v>
      </c>
      <c r="D97" s="11">
        <f>D94*$Q$8</f>
        <v>150.62176000000002</v>
      </c>
      <c r="E97" s="11">
        <f>E94*$Q$8</f>
        <v>150.62176000000002</v>
      </c>
      <c r="F97" s="11">
        <f>F94*$Q$8</f>
        <v>150.62176000000002</v>
      </c>
      <c r="G97" s="30">
        <f t="shared" ref="G97:G98" si="106">AVERAGE(D97:F97)</f>
        <v>150.62176000000002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56"/>
    </row>
    <row r="98" spans="1:52" ht="15.75" thickBot="1">
      <c r="A98" s="261"/>
      <c r="B98" s="173" t="str">
        <f t="shared" ref="B98:C98" si="107">+B93</f>
        <v xml:space="preserve"> Glukose i blodet</v>
      </c>
      <c r="C98" s="174" t="str">
        <f t="shared" si="107"/>
        <v xml:space="preserve"> [gram]</v>
      </c>
      <c r="D98" s="22">
        <f>$P$10*10*D97/1000</f>
        <v>7.5310880000000013</v>
      </c>
      <c r="E98" s="22">
        <f>$P$10*10*E97/1000</f>
        <v>7.5310880000000013</v>
      </c>
      <c r="F98" s="22">
        <f>$P$10*10*F97/1000</f>
        <v>7.5310880000000013</v>
      </c>
      <c r="G98" s="32">
        <f t="shared" si="106"/>
        <v>7.5310880000000013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56"/>
    </row>
    <row r="99" spans="1:52" ht="15.75" thickBot="1">
      <c r="A99" s="258">
        <v>20</v>
      </c>
      <c r="B99" s="24" t="str">
        <f t="shared" ref="B99:C99" si="108">+B94</f>
        <v xml:space="preserve"> Glucose middel P (fra HbA1c IFCC) </v>
      </c>
      <c r="C99" s="36" t="str">
        <f t="shared" si="108"/>
        <v xml:space="preserve"> [mmol/L]</v>
      </c>
      <c r="D99" s="8">
        <v>11.1</v>
      </c>
      <c r="E99" s="8">
        <v>11.1</v>
      </c>
      <c r="F99" s="8">
        <v>11.1</v>
      </c>
      <c r="G99" s="37">
        <f>AVERAGE(D99:F99)</f>
        <v>11.1</v>
      </c>
      <c r="H99" s="241" t="str">
        <f>IF(G99&lt;$I$163,"Under",IF(AND(G99&gt;=$I$163,G99&lt;=$I$165),"Normal",IF(G99&gt;=$I$165,"Over","Prøv igen")))</f>
        <v>Over</v>
      </c>
      <c r="I99" s="76">
        <f>+G99</f>
        <v>11.1</v>
      </c>
      <c r="J99" s="77">
        <f>+G100</f>
        <v>70.607987421383655</v>
      </c>
      <c r="K99" s="83">
        <f>+G101</f>
        <v>8.6100628930817616E-2</v>
      </c>
      <c r="L99" s="79">
        <f>+G102</f>
        <v>201.43392000000003</v>
      </c>
      <c r="M99" s="82">
        <f>+G103</f>
        <v>10.071695999999999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56"/>
    </row>
    <row r="100" spans="1:52">
      <c r="A100" s="259"/>
      <c r="B100" s="25" t="str">
        <f t="shared" ref="B100:C100" si="109">+B95</f>
        <v xml:space="preserve"> Hæmoglobin A1c (IFCC)  </v>
      </c>
      <c r="C100" s="39" t="str">
        <f t="shared" si="109"/>
        <v xml:space="preserve"> [mmol/mol]  </v>
      </c>
      <c r="D100" s="11">
        <f>(D99+$Q$6)/$Q$5-$Q$3</f>
        <v>70.607987421383655</v>
      </c>
      <c r="E100" s="11">
        <f>(E99+$Q$6)/$Q$5-$Q$3</f>
        <v>70.607987421383655</v>
      </c>
      <c r="F100" s="11">
        <f>(F99+$Q$6)/$Q$5-$Q$3</f>
        <v>70.607987421383655</v>
      </c>
      <c r="G100" s="30">
        <f>AVERAGE(D100:F100)</f>
        <v>70.607987421383655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56"/>
    </row>
    <row r="101" spans="1:52">
      <c r="A101" s="259"/>
      <c r="B101" s="25" t="str">
        <f t="shared" ref="B101:C101" si="110">+B96</f>
        <v xml:space="preserve"> Hæmoglobin A1c (DCCT) </v>
      </c>
      <c r="C101" s="39" t="str">
        <f t="shared" si="110"/>
        <v xml:space="preserve"> [Procent] </v>
      </c>
      <c r="D101" s="4">
        <f>+(D100+$Q$3)/$Q$2</f>
        <v>8.6100628930817616E-2</v>
      </c>
      <c r="E101" s="4">
        <f>+(E100+$Q$3)/$Q$2</f>
        <v>8.6100628930817616E-2</v>
      </c>
      <c r="F101" s="4">
        <f>+(F100+$Q$3)/$Q$2</f>
        <v>8.6100628930817616E-2</v>
      </c>
      <c r="G101" s="31">
        <f>AVERAGE(D101:F101)</f>
        <v>8.6100628930817616E-2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56"/>
    </row>
    <row r="102" spans="1:52">
      <c r="A102" s="260"/>
      <c r="B102" s="25" t="str">
        <f t="shared" ref="B102:C102" si="111">+B97</f>
        <v xml:space="preserve"> Glukose middel P (fra HbA1c) </v>
      </c>
      <c r="C102" s="39" t="str">
        <f t="shared" si="111"/>
        <v xml:space="preserve"> [mg/dL]</v>
      </c>
      <c r="D102" s="11">
        <f>D99*$Q$8</f>
        <v>201.43392</v>
      </c>
      <c r="E102" s="11">
        <f>E99*$Q$8</f>
        <v>201.43392</v>
      </c>
      <c r="F102" s="11">
        <f>F99*$Q$8</f>
        <v>201.43392</v>
      </c>
      <c r="G102" s="30">
        <f t="shared" ref="G102:G103" si="112">AVERAGE(D102:F102)</f>
        <v>201.43392000000003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56"/>
    </row>
    <row r="103" spans="1:52" ht="15.75" thickBot="1">
      <c r="A103" s="261"/>
      <c r="B103" s="173" t="str">
        <f t="shared" ref="B103:C103" si="113">+B98</f>
        <v xml:space="preserve"> Glukose i blodet</v>
      </c>
      <c r="C103" s="174" t="str">
        <f t="shared" si="113"/>
        <v xml:space="preserve"> [gram]</v>
      </c>
      <c r="D103" s="22">
        <f>$P$10*10*D102/1000</f>
        <v>10.071695999999999</v>
      </c>
      <c r="E103" s="22">
        <f>$P$10*10*E102/1000</f>
        <v>10.071695999999999</v>
      </c>
      <c r="F103" s="22">
        <f>$P$10*10*F102/1000</f>
        <v>10.071695999999999</v>
      </c>
      <c r="G103" s="32">
        <f t="shared" si="112"/>
        <v>10.071695999999999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56"/>
    </row>
    <row r="104" spans="1:52" ht="15.75" thickBot="1">
      <c r="A104" s="255">
        <v>21</v>
      </c>
      <c r="B104" s="24" t="str">
        <f t="shared" ref="B104:C104" si="114">+B99</f>
        <v xml:space="preserve"> Glucose middel P (fra HbA1c IFCC) </v>
      </c>
      <c r="C104" s="36" t="str">
        <f t="shared" si="114"/>
        <v xml:space="preserve"> [mmol/L]</v>
      </c>
      <c r="D104" s="8">
        <v>9.4</v>
      </c>
      <c r="E104" s="8">
        <v>9.4</v>
      </c>
      <c r="F104" s="8">
        <v>9.4</v>
      </c>
      <c r="G104" s="37">
        <f>AVERAGE(D104:F104)</f>
        <v>9.4</v>
      </c>
      <c r="H104" s="241" t="str">
        <f>IF(G104&lt;$I$163,"Under",IF(AND(G104&gt;=$I$163,G104&lt;=$I$165),"Normal",IF(G104&gt;=$I$165,"Over","Prøv igen")))</f>
        <v>Over</v>
      </c>
      <c r="I104" s="76">
        <f>+G104</f>
        <v>9.4</v>
      </c>
      <c r="J104" s="77">
        <f>+G105</f>
        <v>58.921823899371077</v>
      </c>
      <c r="K104" s="83">
        <f>+G106</f>
        <v>7.5408805031446549E-2</v>
      </c>
      <c r="L104" s="79">
        <f>+G107</f>
        <v>170.58368000000002</v>
      </c>
      <c r="M104" s="82">
        <f>+G108</f>
        <v>8.5291840000000008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56"/>
    </row>
    <row r="105" spans="1:52">
      <c r="A105" s="256"/>
      <c r="B105" s="25" t="str">
        <f t="shared" ref="B105:C105" si="115">+B100</f>
        <v xml:space="preserve"> Hæmoglobin A1c (IFCC)  </v>
      </c>
      <c r="C105" s="39" t="str">
        <f t="shared" si="115"/>
        <v xml:space="preserve"> [mmol/mol]  </v>
      </c>
      <c r="D105" s="11">
        <f>(D104+$Q$6)/$Q$5-$Q$3</f>
        <v>58.921823899371077</v>
      </c>
      <c r="E105" s="11">
        <f>(E104+$Q$6)/$Q$5-$Q$3</f>
        <v>58.921823899371077</v>
      </c>
      <c r="F105" s="11">
        <f>(F104+$Q$6)/$Q$5-$Q$3</f>
        <v>58.921823899371077</v>
      </c>
      <c r="G105" s="30">
        <f>AVERAGE(D105:F105)</f>
        <v>58.921823899371077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56"/>
    </row>
    <row r="106" spans="1:52">
      <c r="A106" s="256"/>
      <c r="B106" s="25" t="str">
        <f t="shared" ref="B106:C106" si="116">+B101</f>
        <v xml:space="preserve"> Hæmoglobin A1c (DCCT) </v>
      </c>
      <c r="C106" s="39" t="str">
        <f t="shared" si="116"/>
        <v xml:space="preserve"> [Procent] </v>
      </c>
      <c r="D106" s="4">
        <f>+(D105+$Q$3)/$Q$2</f>
        <v>7.5408805031446549E-2</v>
      </c>
      <c r="E106" s="4">
        <f>+(E105+$Q$3)/$Q$2</f>
        <v>7.5408805031446549E-2</v>
      </c>
      <c r="F106" s="4">
        <f>+(F105+$Q$3)/$Q$2</f>
        <v>7.5408805031446549E-2</v>
      </c>
      <c r="G106" s="31">
        <f>AVERAGE(D106:F106)</f>
        <v>7.5408805031446549E-2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56"/>
    </row>
    <row r="107" spans="1:52">
      <c r="A107" s="256"/>
      <c r="B107" s="25" t="str">
        <f t="shared" ref="B107:C107" si="117">+B102</f>
        <v xml:space="preserve"> Glukose middel P (fra HbA1c) </v>
      </c>
      <c r="C107" s="39" t="str">
        <f t="shared" si="117"/>
        <v xml:space="preserve"> [mg/dL]</v>
      </c>
      <c r="D107" s="11">
        <f>D104*$Q$8</f>
        <v>170.58368000000002</v>
      </c>
      <c r="E107" s="11">
        <f>E104*$Q$8</f>
        <v>170.58368000000002</v>
      </c>
      <c r="F107" s="11">
        <f>F104*$Q$8</f>
        <v>170.58368000000002</v>
      </c>
      <c r="G107" s="30">
        <f t="shared" ref="G107:G108" si="118">AVERAGE(D107:F107)</f>
        <v>170.58368000000002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56"/>
    </row>
    <row r="108" spans="1:52" ht="15.75" thickBot="1">
      <c r="A108" s="257"/>
      <c r="B108" s="173" t="str">
        <f t="shared" ref="B108:C108" si="119">+B103</f>
        <v xml:space="preserve"> Glukose i blodet</v>
      </c>
      <c r="C108" s="174" t="str">
        <f t="shared" si="119"/>
        <v xml:space="preserve"> [gram]</v>
      </c>
      <c r="D108" s="22">
        <f>$P$10*10*D107/1000</f>
        <v>8.5291840000000008</v>
      </c>
      <c r="E108" s="22">
        <f>$P$10*10*E107/1000</f>
        <v>8.5291840000000008</v>
      </c>
      <c r="F108" s="22">
        <f>$P$10*10*F107/1000</f>
        <v>8.5291840000000008</v>
      </c>
      <c r="G108" s="32">
        <f t="shared" si="118"/>
        <v>8.5291840000000008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56"/>
    </row>
    <row r="109" spans="1:52" ht="15.75" thickBot="1">
      <c r="A109" s="258">
        <v>22</v>
      </c>
      <c r="B109" s="24" t="str">
        <f t="shared" ref="B109:C109" si="120">+B104</f>
        <v xml:space="preserve"> Glucose middel P (fra HbA1c IFCC) </v>
      </c>
      <c r="C109" s="36" t="str">
        <f t="shared" si="120"/>
        <v xml:space="preserve"> [mmol/L]</v>
      </c>
      <c r="D109" s="8">
        <v>10.8</v>
      </c>
      <c r="E109" s="8">
        <v>10.8</v>
      </c>
      <c r="F109" s="8">
        <v>10.8</v>
      </c>
      <c r="G109" s="37">
        <f>AVERAGE(D109:F109)</f>
        <v>10.800000000000002</v>
      </c>
      <c r="H109" s="241" t="str">
        <f>IF(G109&lt;$I$163,"Under",IF(AND(G109&gt;=$I$163,G109&lt;=$I$165),"Normal",IF(G109&gt;=$I$165,"Over","Prøv igen")))</f>
        <v>Over</v>
      </c>
      <c r="I109" s="76">
        <f>+G109</f>
        <v>10.800000000000002</v>
      </c>
      <c r="J109" s="77">
        <f>+G110</f>
        <v>68.545723270440263</v>
      </c>
      <c r="K109" s="83">
        <f>+G111</f>
        <v>8.4213836477987428E-2</v>
      </c>
      <c r="L109" s="79">
        <f>+G112</f>
        <v>195.98976000000002</v>
      </c>
      <c r="M109" s="82">
        <f>+G113</f>
        <v>9.799488000000002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56"/>
    </row>
    <row r="110" spans="1:52">
      <c r="A110" s="259"/>
      <c r="B110" s="25" t="str">
        <f t="shared" ref="B110:C110" si="121">+B105</f>
        <v xml:space="preserve"> Hæmoglobin A1c (IFCC)  </v>
      </c>
      <c r="C110" s="39" t="str">
        <f t="shared" si="121"/>
        <v xml:space="preserve"> [mmol/mol]  </v>
      </c>
      <c r="D110" s="11">
        <f>(D109+$Q$6)/$Q$5-$Q$3</f>
        <v>68.545723270440263</v>
      </c>
      <c r="E110" s="11">
        <f>(E109+$Q$6)/$Q$5-$Q$3</f>
        <v>68.545723270440263</v>
      </c>
      <c r="F110" s="11">
        <f>(F109+$Q$6)/$Q$5-$Q$3</f>
        <v>68.545723270440263</v>
      </c>
      <c r="G110" s="30">
        <f>AVERAGE(D110:F110)</f>
        <v>68.545723270440263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56"/>
    </row>
    <row r="111" spans="1:52">
      <c r="A111" s="259"/>
      <c r="B111" s="25" t="str">
        <f t="shared" ref="B111:C111" si="122">+B106</f>
        <v xml:space="preserve"> Hæmoglobin A1c (DCCT) </v>
      </c>
      <c r="C111" s="39" t="str">
        <f t="shared" si="122"/>
        <v xml:space="preserve"> [Procent] </v>
      </c>
      <c r="D111" s="4">
        <f>+(D110+$Q$3)/$Q$2</f>
        <v>8.4213836477987428E-2</v>
      </c>
      <c r="E111" s="4">
        <f>+(E110+$Q$3)/$Q$2</f>
        <v>8.4213836477987428E-2</v>
      </c>
      <c r="F111" s="4">
        <f>+(F110+$Q$3)/$Q$2</f>
        <v>8.4213836477987428E-2</v>
      </c>
      <c r="G111" s="31">
        <f>AVERAGE(D111:F111)</f>
        <v>8.4213836477987428E-2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56"/>
    </row>
    <row r="112" spans="1:52">
      <c r="A112" s="260"/>
      <c r="B112" s="25" t="str">
        <f t="shared" ref="B112:C112" si="123">+B107</f>
        <v xml:space="preserve"> Glukose middel P (fra HbA1c) </v>
      </c>
      <c r="C112" s="39" t="str">
        <f t="shared" si="123"/>
        <v xml:space="preserve"> [mg/dL]</v>
      </c>
      <c r="D112" s="11">
        <f>D109*$Q$8</f>
        <v>195.98976000000002</v>
      </c>
      <c r="E112" s="11">
        <f>E109*$Q$8</f>
        <v>195.98976000000002</v>
      </c>
      <c r="F112" s="11">
        <f>F109*$Q$8</f>
        <v>195.98976000000002</v>
      </c>
      <c r="G112" s="30">
        <f t="shared" ref="G112:G113" si="124">AVERAGE(D112:F112)</f>
        <v>195.98976000000002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56"/>
    </row>
    <row r="113" spans="1:52" ht="15.75" thickBot="1">
      <c r="A113" s="261"/>
      <c r="B113" s="173" t="str">
        <f t="shared" ref="B113:C113" si="125">+B108</f>
        <v xml:space="preserve"> Glukose i blodet</v>
      </c>
      <c r="C113" s="174" t="str">
        <f t="shared" si="125"/>
        <v xml:space="preserve"> [gram]</v>
      </c>
      <c r="D113" s="22">
        <f>$P$10*10*D112/1000</f>
        <v>9.799488000000002</v>
      </c>
      <c r="E113" s="22">
        <f>$P$10*10*E112/1000</f>
        <v>9.799488000000002</v>
      </c>
      <c r="F113" s="22">
        <f>$P$10*10*F112/1000</f>
        <v>9.799488000000002</v>
      </c>
      <c r="G113" s="32">
        <f t="shared" si="124"/>
        <v>9.799488000000002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56"/>
    </row>
    <row r="114" spans="1:52" ht="15.75" thickBot="1">
      <c r="A114" s="259">
        <v>23</v>
      </c>
      <c r="B114" s="24" t="str">
        <f t="shared" ref="B114:C114" si="126">+B109</f>
        <v xml:space="preserve"> Glucose middel P (fra HbA1c IFCC) </v>
      </c>
      <c r="C114" s="36" t="str">
        <f t="shared" si="126"/>
        <v xml:space="preserve"> [mmol/L]</v>
      </c>
      <c r="D114" s="8">
        <v>8.3000000000000007</v>
      </c>
      <c r="E114" s="8">
        <v>8.3000000000000007</v>
      </c>
      <c r="F114" s="8">
        <v>8.3000000000000007</v>
      </c>
      <c r="G114" s="37">
        <f>AVERAGE(D114:F114)</f>
        <v>8.3000000000000007</v>
      </c>
      <c r="H114" s="241" t="str">
        <f>IF(G114&lt;$I$163,"Under",IF(AND(G114&gt;=$I$163,G114&lt;=$I$165),"Normal",IF(G114&gt;=$I$165,"Over","Prøv igen")))</f>
        <v>Over</v>
      </c>
      <c r="I114" s="76">
        <f>+G114</f>
        <v>8.3000000000000007</v>
      </c>
      <c r="J114" s="77">
        <f>+G115</f>
        <v>51.36018867924529</v>
      </c>
      <c r="K114" s="83">
        <f>+G116</f>
        <v>6.8490566037735859E-2</v>
      </c>
      <c r="L114" s="79">
        <f>+G117</f>
        <v>150.62176000000002</v>
      </c>
      <c r="M114" s="82">
        <f>+G118</f>
        <v>7.5310880000000013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56"/>
    </row>
    <row r="115" spans="1:52">
      <c r="A115" s="259"/>
      <c r="B115" s="25" t="str">
        <f t="shared" ref="B115:C115" si="127">+B110</f>
        <v xml:space="preserve"> Hæmoglobin A1c (IFCC)  </v>
      </c>
      <c r="C115" s="39" t="str">
        <f t="shared" si="127"/>
        <v xml:space="preserve"> [mmol/mol]  </v>
      </c>
      <c r="D115" s="11">
        <f>(D114+$Q$6)/$Q$5-$Q$3</f>
        <v>51.360188679245297</v>
      </c>
      <c r="E115" s="11">
        <f>(E114+$Q$6)/$Q$5-$Q$3</f>
        <v>51.360188679245297</v>
      </c>
      <c r="F115" s="11">
        <f>(F114+$Q$6)/$Q$5-$Q$3</f>
        <v>51.360188679245297</v>
      </c>
      <c r="G115" s="30">
        <f>AVERAGE(D115:F115)</f>
        <v>51.36018867924529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56"/>
    </row>
    <row r="116" spans="1:52">
      <c r="A116" s="259"/>
      <c r="B116" s="25" t="str">
        <f t="shared" ref="B116:C116" si="128">+B111</f>
        <v xml:space="preserve"> Hæmoglobin A1c (DCCT) </v>
      </c>
      <c r="C116" s="39" t="str">
        <f t="shared" si="128"/>
        <v xml:space="preserve"> [Procent] </v>
      </c>
      <c r="D116" s="4">
        <f>+(D115+$Q$3)/$Q$2</f>
        <v>6.8490566037735859E-2</v>
      </c>
      <c r="E116" s="4">
        <f>+(E115+$Q$3)/$Q$2</f>
        <v>6.8490566037735859E-2</v>
      </c>
      <c r="F116" s="4">
        <f>+(F115+$Q$3)/$Q$2</f>
        <v>6.8490566037735859E-2</v>
      </c>
      <c r="G116" s="31">
        <f>AVERAGE(D116:F116)</f>
        <v>6.8490566037735859E-2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56"/>
    </row>
    <row r="117" spans="1:52">
      <c r="A117" s="260"/>
      <c r="B117" s="25" t="str">
        <f t="shared" ref="B117:C117" si="129">+B112</f>
        <v xml:space="preserve"> Glukose middel P (fra HbA1c) </v>
      </c>
      <c r="C117" s="39" t="str">
        <f t="shared" si="129"/>
        <v xml:space="preserve"> [mg/dL]</v>
      </c>
      <c r="D117" s="11">
        <f>D114*$Q$8</f>
        <v>150.62176000000002</v>
      </c>
      <c r="E117" s="11">
        <f>E114*$Q$8</f>
        <v>150.62176000000002</v>
      </c>
      <c r="F117" s="11">
        <f>F114*$Q$8</f>
        <v>150.62176000000002</v>
      </c>
      <c r="G117" s="30">
        <f t="shared" ref="G117:G118" si="130">AVERAGE(D117:F117)</f>
        <v>150.62176000000002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56"/>
    </row>
    <row r="118" spans="1:52" ht="15.75" thickBot="1">
      <c r="A118" s="261"/>
      <c r="B118" s="173" t="str">
        <f t="shared" ref="B118:C118" si="131">+B113</f>
        <v xml:space="preserve"> Glukose i blodet</v>
      </c>
      <c r="C118" s="174" t="str">
        <f t="shared" si="131"/>
        <v xml:space="preserve"> [gram]</v>
      </c>
      <c r="D118" s="22">
        <f>$P$10*10*D117/1000</f>
        <v>7.5310880000000013</v>
      </c>
      <c r="E118" s="22">
        <f>$P$10*10*E117/1000</f>
        <v>7.5310880000000013</v>
      </c>
      <c r="F118" s="22">
        <f>$P$10*10*F117/1000</f>
        <v>7.5310880000000013</v>
      </c>
      <c r="G118" s="32">
        <f t="shared" si="130"/>
        <v>7.5310880000000013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56"/>
    </row>
    <row r="119" spans="1:52" ht="15.75" thickBot="1">
      <c r="A119" s="258">
        <v>24</v>
      </c>
      <c r="B119" s="24" t="str">
        <f t="shared" ref="B119:C119" si="132">+B114</f>
        <v xml:space="preserve"> Glucose middel P (fra HbA1c IFCC) </v>
      </c>
      <c r="C119" s="36" t="str">
        <f t="shared" si="132"/>
        <v xml:space="preserve"> [mmol/L]</v>
      </c>
      <c r="D119" s="8">
        <v>9.9</v>
      </c>
      <c r="E119" s="8">
        <v>9.9</v>
      </c>
      <c r="F119" s="8">
        <v>9.9</v>
      </c>
      <c r="G119" s="37">
        <f>AVERAGE(D119:F119)</f>
        <v>9.9</v>
      </c>
      <c r="H119" s="241" t="str">
        <f>IF(G119&lt;$I$163,"Under",IF(AND(G119&gt;=$I$163,G119&lt;=$I$165),"Normal",IF(G119&gt;=$I$165,"Over","Prøv igen")))</f>
        <v>Over</v>
      </c>
      <c r="I119" s="76">
        <f>+G119</f>
        <v>9.9</v>
      </c>
      <c r="J119" s="77">
        <f>+G120</f>
        <v>62.358930817610066</v>
      </c>
      <c r="K119" s="78">
        <f>+G121</f>
        <v>7.8553459119496863E-2</v>
      </c>
      <c r="L119" s="79">
        <f>+G122</f>
        <v>179.65728000000001</v>
      </c>
      <c r="M119" s="80">
        <f>+G123</f>
        <v>8.9828640000000011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56"/>
    </row>
    <row r="120" spans="1:52">
      <c r="A120" s="259"/>
      <c r="B120" s="25" t="str">
        <f t="shared" ref="B120:C120" si="133">+B115</f>
        <v xml:space="preserve"> Hæmoglobin A1c (IFCC)  </v>
      </c>
      <c r="C120" s="39" t="str">
        <f t="shared" si="133"/>
        <v xml:space="preserve"> [mmol/mol]  </v>
      </c>
      <c r="D120" s="11">
        <f>(D119+$Q$6)/$Q$5-$Q$3</f>
        <v>62.358930817610073</v>
      </c>
      <c r="E120" s="11">
        <f>(E119+$Q$6)/$Q$5-$Q$3</f>
        <v>62.358930817610073</v>
      </c>
      <c r="F120" s="11">
        <f>(F119+$Q$6)/$Q$5-$Q$3</f>
        <v>62.358930817610073</v>
      </c>
      <c r="G120" s="30">
        <f>AVERAGE(D120:F120)</f>
        <v>62.358930817610066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56"/>
    </row>
    <row r="121" spans="1:52">
      <c r="A121" s="259"/>
      <c r="B121" s="25" t="str">
        <f t="shared" ref="B121:C121" si="134">+B116</f>
        <v xml:space="preserve"> Hæmoglobin A1c (DCCT) </v>
      </c>
      <c r="C121" s="39" t="str">
        <f t="shared" si="134"/>
        <v xml:space="preserve"> [Procent] </v>
      </c>
      <c r="D121" s="4">
        <f>+(D120+$Q$3)/$Q$2</f>
        <v>7.8553459119496863E-2</v>
      </c>
      <c r="E121" s="4">
        <f>+(E120+$Q$3)/$Q$2</f>
        <v>7.8553459119496863E-2</v>
      </c>
      <c r="F121" s="4">
        <f>+(F120+$Q$3)/$Q$2</f>
        <v>7.8553459119496863E-2</v>
      </c>
      <c r="G121" s="31">
        <f>AVERAGE(D121:F121)</f>
        <v>7.8553459119496863E-2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56"/>
    </row>
    <row r="122" spans="1:52">
      <c r="A122" s="260"/>
      <c r="B122" s="25" t="str">
        <f t="shared" ref="B122:C122" si="135">+B117</f>
        <v xml:space="preserve"> Glukose middel P (fra HbA1c) </v>
      </c>
      <c r="C122" s="39" t="str">
        <f t="shared" si="135"/>
        <v xml:space="preserve"> [mg/dL]</v>
      </c>
      <c r="D122" s="11">
        <f>D119*$Q$8</f>
        <v>179.65728000000001</v>
      </c>
      <c r="E122" s="11">
        <f>E119*$Q$8</f>
        <v>179.65728000000001</v>
      </c>
      <c r="F122" s="11">
        <f>F119*$Q$8</f>
        <v>179.65728000000001</v>
      </c>
      <c r="G122" s="30">
        <f t="shared" ref="G122:G123" si="136">AVERAGE(D122:F122)</f>
        <v>179.65728000000001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56"/>
    </row>
    <row r="123" spans="1:52" ht="15.75" thickBot="1">
      <c r="A123" s="261"/>
      <c r="B123" s="173" t="str">
        <f t="shared" ref="B123:C123" si="137">+B118</f>
        <v xml:space="preserve"> Glukose i blodet</v>
      </c>
      <c r="C123" s="174" t="str">
        <f t="shared" si="137"/>
        <v xml:space="preserve"> [gram]</v>
      </c>
      <c r="D123" s="22">
        <f>$P$10*10*D122/1000</f>
        <v>8.9828640000000011</v>
      </c>
      <c r="E123" s="22">
        <f>$P$10*10*E122/1000</f>
        <v>8.9828640000000011</v>
      </c>
      <c r="F123" s="22">
        <f>$P$10*10*F122/1000</f>
        <v>8.9828640000000011</v>
      </c>
      <c r="G123" s="32">
        <f t="shared" si="136"/>
        <v>8.9828640000000011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56"/>
    </row>
    <row r="124" spans="1:52" ht="15.75" thickBot="1">
      <c r="A124" s="258">
        <v>25</v>
      </c>
      <c r="B124" s="24" t="str">
        <f t="shared" ref="B124:C124" si="138">+B119</f>
        <v xml:space="preserve"> Glucose middel P (fra HbA1c IFCC) </v>
      </c>
      <c r="C124" s="36" t="str">
        <f t="shared" si="138"/>
        <v xml:space="preserve"> [mmol/L]</v>
      </c>
      <c r="D124" s="8">
        <v>8.8000000000000007</v>
      </c>
      <c r="E124" s="8">
        <v>8.8000000000000007</v>
      </c>
      <c r="F124" s="8">
        <v>8.8000000000000007</v>
      </c>
      <c r="G124" s="37">
        <f>AVERAGE(D124:F124)</f>
        <v>8.8000000000000007</v>
      </c>
      <c r="H124" s="241" t="str">
        <f>IF(G124&lt;$I$163,"Under",IF(AND(G124&gt;=$I$163,G124&lt;=$I$165),"Normal",IF(G124&gt;=$I$165,"Over","Prøv igen")))</f>
        <v>Over</v>
      </c>
      <c r="I124" s="76">
        <f>+G124</f>
        <v>8.8000000000000007</v>
      </c>
      <c r="J124" s="77">
        <f>+G125</f>
        <v>54.797295597484293</v>
      </c>
      <c r="K124" s="83">
        <f>+G126</f>
        <v>7.1635220125786173E-2</v>
      </c>
      <c r="L124" s="79">
        <f>+G127</f>
        <v>159.69536000000002</v>
      </c>
      <c r="M124" s="82">
        <f>+G128</f>
        <v>7.9847679999999999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56"/>
    </row>
    <row r="125" spans="1:52">
      <c r="A125" s="259"/>
      <c r="B125" s="25" t="str">
        <f t="shared" ref="B125:C125" si="139">+B120</f>
        <v xml:space="preserve"> Hæmoglobin A1c (IFCC)  </v>
      </c>
      <c r="C125" s="39" t="str">
        <f t="shared" si="139"/>
        <v xml:space="preserve"> [mmol/mol]  </v>
      </c>
      <c r="D125" s="11">
        <f>(D124+$Q$6)/$Q$5-$Q$3</f>
        <v>54.797295597484293</v>
      </c>
      <c r="E125" s="11">
        <f>(E124+$Q$6)/$Q$5-$Q$3</f>
        <v>54.797295597484293</v>
      </c>
      <c r="F125" s="11">
        <f>(F124+$Q$6)/$Q$5-$Q$3</f>
        <v>54.797295597484293</v>
      </c>
      <c r="G125" s="30">
        <f>AVERAGE(D125:F125)</f>
        <v>54.797295597484293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56"/>
    </row>
    <row r="126" spans="1:52">
      <c r="A126" s="259"/>
      <c r="B126" s="25" t="str">
        <f t="shared" ref="B126:C126" si="140">+B121</f>
        <v xml:space="preserve"> Hæmoglobin A1c (DCCT) </v>
      </c>
      <c r="C126" s="39" t="str">
        <f t="shared" si="140"/>
        <v xml:space="preserve"> [Procent] </v>
      </c>
      <c r="D126" s="4">
        <f>+(D125+$Q$3)/$Q$2</f>
        <v>7.1635220125786173E-2</v>
      </c>
      <c r="E126" s="4">
        <f>+(E125+$Q$3)/$Q$2</f>
        <v>7.1635220125786173E-2</v>
      </c>
      <c r="F126" s="4">
        <f>+(F125+$Q$3)/$Q$2</f>
        <v>7.1635220125786173E-2</v>
      </c>
      <c r="G126" s="31">
        <f>AVERAGE(D126:F126)</f>
        <v>7.1635220125786173E-2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56"/>
    </row>
    <row r="127" spans="1:52">
      <c r="A127" s="260"/>
      <c r="B127" s="25" t="str">
        <f t="shared" ref="B127:C127" si="141">+B122</f>
        <v xml:space="preserve"> Glukose middel P (fra HbA1c) </v>
      </c>
      <c r="C127" s="39" t="str">
        <f t="shared" si="141"/>
        <v xml:space="preserve"> [mg/dL]</v>
      </c>
      <c r="D127" s="11">
        <f>D124*$Q$8</f>
        <v>159.69536000000002</v>
      </c>
      <c r="E127" s="11">
        <f>E124*$Q$8</f>
        <v>159.69536000000002</v>
      </c>
      <c r="F127" s="11">
        <f>F124*$Q$8</f>
        <v>159.69536000000002</v>
      </c>
      <c r="G127" s="30">
        <f t="shared" ref="G127:G128" si="142">AVERAGE(D127:F127)</f>
        <v>159.69536000000002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56"/>
    </row>
    <row r="128" spans="1:52" ht="15.75" thickBot="1">
      <c r="A128" s="261"/>
      <c r="B128" s="173" t="str">
        <f t="shared" ref="B128:C128" si="143">+B123</f>
        <v xml:space="preserve"> Glukose i blodet</v>
      </c>
      <c r="C128" s="174" t="str">
        <f t="shared" si="143"/>
        <v xml:space="preserve"> [gram]</v>
      </c>
      <c r="D128" s="22">
        <f>$P$10*10*D127/1000</f>
        <v>7.9847680000000008</v>
      </c>
      <c r="E128" s="22">
        <f>$P$10*10*E127/1000</f>
        <v>7.9847680000000008</v>
      </c>
      <c r="F128" s="22">
        <f>$P$10*10*F127/1000</f>
        <v>7.9847680000000008</v>
      </c>
      <c r="G128" s="32">
        <f t="shared" si="142"/>
        <v>7.9847679999999999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56"/>
    </row>
    <row r="129" spans="1:52" ht="15.75" thickBot="1">
      <c r="A129" s="258">
        <v>26</v>
      </c>
      <c r="B129" s="24" t="str">
        <f t="shared" ref="B129:C129" si="144">+B124</f>
        <v xml:space="preserve"> Glucose middel P (fra HbA1c IFCC) </v>
      </c>
      <c r="C129" s="36" t="str">
        <f t="shared" si="144"/>
        <v xml:space="preserve"> [mmol/L]</v>
      </c>
      <c r="D129" s="8">
        <v>8.3000000000000007</v>
      </c>
      <c r="E129" s="8">
        <v>8.3000000000000007</v>
      </c>
      <c r="F129" s="8">
        <v>8.3000000000000007</v>
      </c>
      <c r="G129" s="37">
        <f>AVERAGE(D129:F129)</f>
        <v>8.3000000000000007</v>
      </c>
      <c r="H129" s="241" t="str">
        <f>IF(G129&lt;$I$163,"Under",IF(AND(G129&gt;=$I$163,G129&lt;=$I$165),"Normal",IF(G129&gt;=$I$165,"Over","Prøv igen")))</f>
        <v>Over</v>
      </c>
      <c r="I129" s="76">
        <f>+G129</f>
        <v>8.3000000000000007</v>
      </c>
      <c r="J129" s="77">
        <f>+G130</f>
        <v>51.36018867924529</v>
      </c>
      <c r="K129" s="83">
        <f>+G131</f>
        <v>6.8490566037735859E-2</v>
      </c>
      <c r="L129" s="79">
        <f>+G132</f>
        <v>150.62176000000002</v>
      </c>
      <c r="M129" s="82">
        <f>+G133</f>
        <v>7.5310880000000013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56"/>
    </row>
    <row r="130" spans="1:52">
      <c r="A130" s="259"/>
      <c r="B130" s="25" t="str">
        <f t="shared" ref="B130:C130" si="145">+B125</f>
        <v xml:space="preserve"> Hæmoglobin A1c (IFCC)  </v>
      </c>
      <c r="C130" s="39" t="str">
        <f t="shared" si="145"/>
        <v xml:space="preserve"> [mmol/mol]  </v>
      </c>
      <c r="D130" s="11">
        <f>(D129+$Q$6)/$Q$5-$Q$3</f>
        <v>51.360188679245297</v>
      </c>
      <c r="E130" s="11">
        <f>(E129+$Q$6)/$Q$5-$Q$3</f>
        <v>51.360188679245297</v>
      </c>
      <c r="F130" s="11">
        <f>(F129+$Q$6)/$Q$5-$Q$3</f>
        <v>51.360188679245297</v>
      </c>
      <c r="G130" s="30">
        <f>AVERAGE(D130:F130)</f>
        <v>51.36018867924529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56"/>
    </row>
    <row r="131" spans="1:52">
      <c r="A131" s="259"/>
      <c r="B131" s="25" t="str">
        <f t="shared" ref="B131:C131" si="146">+B126</f>
        <v xml:space="preserve"> Hæmoglobin A1c (DCCT) </v>
      </c>
      <c r="C131" s="39" t="str">
        <f t="shared" si="146"/>
        <v xml:space="preserve"> [Procent] </v>
      </c>
      <c r="D131" s="4">
        <f>+(D130+$Q$3)/$Q$2</f>
        <v>6.8490566037735859E-2</v>
      </c>
      <c r="E131" s="4">
        <f>+(E130+$Q$3)/$Q$2</f>
        <v>6.8490566037735859E-2</v>
      </c>
      <c r="F131" s="4">
        <f>+(F130+$Q$3)/$Q$2</f>
        <v>6.8490566037735859E-2</v>
      </c>
      <c r="G131" s="31">
        <f>AVERAGE(D131:F131)</f>
        <v>6.8490566037735859E-2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56"/>
    </row>
    <row r="132" spans="1:52">
      <c r="A132" s="260"/>
      <c r="B132" s="25" t="str">
        <f t="shared" ref="B132:C132" si="147">+B127</f>
        <v xml:space="preserve"> Glukose middel P (fra HbA1c) </v>
      </c>
      <c r="C132" s="39" t="str">
        <f t="shared" si="147"/>
        <v xml:space="preserve"> [mg/dL]</v>
      </c>
      <c r="D132" s="11">
        <f>D129*$Q$8</f>
        <v>150.62176000000002</v>
      </c>
      <c r="E132" s="11">
        <f>E129*$Q$8</f>
        <v>150.62176000000002</v>
      </c>
      <c r="F132" s="11">
        <f>F129*$Q$8</f>
        <v>150.62176000000002</v>
      </c>
      <c r="G132" s="30">
        <f t="shared" ref="G132:G133" si="148">AVERAGE(D132:F132)</f>
        <v>150.62176000000002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56"/>
    </row>
    <row r="133" spans="1:52" ht="15.75" thickBot="1">
      <c r="A133" s="261"/>
      <c r="B133" s="173" t="str">
        <f t="shared" ref="B133:C133" si="149">+B128</f>
        <v xml:space="preserve"> Glukose i blodet</v>
      </c>
      <c r="C133" s="174" t="str">
        <f t="shared" si="149"/>
        <v xml:space="preserve"> [gram]</v>
      </c>
      <c r="D133" s="22">
        <f>$P$10*10*D132/1000</f>
        <v>7.5310880000000013</v>
      </c>
      <c r="E133" s="22">
        <f>$P$10*10*E132/1000</f>
        <v>7.5310880000000013</v>
      </c>
      <c r="F133" s="22">
        <f>$P$10*10*F132/1000</f>
        <v>7.5310880000000013</v>
      </c>
      <c r="G133" s="32">
        <f t="shared" si="148"/>
        <v>7.5310880000000013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56"/>
    </row>
    <row r="134" spans="1:52" ht="15.75" thickBot="1">
      <c r="A134" s="258">
        <v>27</v>
      </c>
      <c r="B134" s="24" t="str">
        <f t="shared" ref="B134:C134" si="150">+B129</f>
        <v xml:space="preserve"> Glucose middel P (fra HbA1c IFCC) </v>
      </c>
      <c r="C134" s="36" t="str">
        <f t="shared" si="150"/>
        <v xml:space="preserve"> [mmol/L]</v>
      </c>
      <c r="D134" s="8">
        <v>9.8000000000000007</v>
      </c>
      <c r="E134" s="8">
        <v>9.8000000000000007</v>
      </c>
      <c r="F134" s="8">
        <v>9.8000000000000007</v>
      </c>
      <c r="G134" s="37">
        <f>AVERAGE(D134:F134)</f>
        <v>9.8000000000000007</v>
      </c>
      <c r="H134" s="241" t="str">
        <f>IF(G134&lt;$I$163,"Under",IF(AND(G134&gt;=$I$163,G134&lt;=$I$165),"Normal",IF(G134&gt;=$I$165,"Over","Prøv igen")))</f>
        <v>Over</v>
      </c>
      <c r="I134" s="76">
        <f>+G134</f>
        <v>9.8000000000000007</v>
      </c>
      <c r="J134" s="77">
        <f>+G135</f>
        <v>61.671509433962264</v>
      </c>
      <c r="K134" s="83">
        <f>+G136</f>
        <v>7.79245283018868E-2</v>
      </c>
      <c r="L134" s="79">
        <f>+G137</f>
        <v>177.84256000000002</v>
      </c>
      <c r="M134" s="82">
        <f>+G138</f>
        <v>8.8921280000000014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56"/>
    </row>
    <row r="135" spans="1:52">
      <c r="A135" s="259"/>
      <c r="B135" s="25" t="str">
        <f t="shared" ref="B135:C135" si="151">+B130</f>
        <v xml:space="preserve"> Hæmoglobin A1c (IFCC)  </v>
      </c>
      <c r="C135" s="39" t="str">
        <f t="shared" si="151"/>
        <v xml:space="preserve"> [mmol/mol]  </v>
      </c>
      <c r="D135" s="11">
        <f>(D134+$Q$6)/$Q$5-$Q$3</f>
        <v>61.671509433962271</v>
      </c>
      <c r="E135" s="11">
        <f>(E134+$Q$6)/$Q$5-$Q$3</f>
        <v>61.671509433962271</v>
      </c>
      <c r="F135" s="11">
        <f>(F134+$Q$6)/$Q$5-$Q$3</f>
        <v>61.671509433962271</v>
      </c>
      <c r="G135" s="30">
        <f>AVERAGE(D135:F135)</f>
        <v>61.671509433962264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56"/>
    </row>
    <row r="136" spans="1:52">
      <c r="A136" s="259"/>
      <c r="B136" s="25" t="str">
        <f t="shared" ref="B136:C136" si="152">+B131</f>
        <v xml:space="preserve"> Hæmoglobin A1c (DCCT) </v>
      </c>
      <c r="C136" s="39" t="str">
        <f t="shared" si="152"/>
        <v xml:space="preserve"> [Procent] </v>
      </c>
      <c r="D136" s="4">
        <f>+(D135+$Q$3)/$Q$2</f>
        <v>7.79245283018868E-2</v>
      </c>
      <c r="E136" s="4">
        <f>+(E135+$Q$3)/$Q$2</f>
        <v>7.79245283018868E-2</v>
      </c>
      <c r="F136" s="4">
        <f>+(F135+$Q$3)/$Q$2</f>
        <v>7.79245283018868E-2</v>
      </c>
      <c r="G136" s="31">
        <f>AVERAGE(D136:F136)</f>
        <v>7.79245283018868E-2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56"/>
    </row>
    <row r="137" spans="1:52">
      <c r="A137" s="260"/>
      <c r="B137" s="25" t="str">
        <f t="shared" ref="B137:C137" si="153">+B132</f>
        <v xml:space="preserve"> Glukose middel P (fra HbA1c) </v>
      </c>
      <c r="C137" s="39" t="str">
        <f t="shared" si="153"/>
        <v xml:space="preserve"> [mg/dL]</v>
      </c>
      <c r="D137" s="11">
        <f>D134*$Q$8</f>
        <v>177.84256000000002</v>
      </c>
      <c r="E137" s="11">
        <f>E134*$Q$8</f>
        <v>177.84256000000002</v>
      </c>
      <c r="F137" s="11">
        <f>F134*$Q$8</f>
        <v>177.84256000000002</v>
      </c>
      <c r="G137" s="30">
        <f t="shared" ref="G137:G138" si="154">AVERAGE(D137:F137)</f>
        <v>177.84256000000002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56"/>
    </row>
    <row r="138" spans="1:52" ht="15.75" thickBot="1">
      <c r="A138" s="261"/>
      <c r="B138" s="173" t="str">
        <f t="shared" ref="B138:C138" si="155">+B133</f>
        <v xml:space="preserve"> Glukose i blodet</v>
      </c>
      <c r="C138" s="174" t="str">
        <f t="shared" si="155"/>
        <v xml:space="preserve"> [gram]</v>
      </c>
      <c r="D138" s="22">
        <f>$P$10*10*D137/1000</f>
        <v>8.8921280000000014</v>
      </c>
      <c r="E138" s="22">
        <f>$P$10*10*E137/1000</f>
        <v>8.8921280000000014</v>
      </c>
      <c r="F138" s="22">
        <f>$P$10*10*F137/1000</f>
        <v>8.8921280000000014</v>
      </c>
      <c r="G138" s="32">
        <f t="shared" si="154"/>
        <v>8.8921280000000014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56"/>
    </row>
    <row r="139" spans="1:52" ht="15.75" thickBot="1">
      <c r="A139" s="258">
        <v>28</v>
      </c>
      <c r="B139" s="24" t="str">
        <f t="shared" ref="B139:C139" si="156">+B134</f>
        <v xml:space="preserve"> Glucose middel P (fra HbA1c IFCC) </v>
      </c>
      <c r="C139" s="36" t="str">
        <f t="shared" si="156"/>
        <v xml:space="preserve"> [mmol/L]</v>
      </c>
      <c r="D139" s="8">
        <v>8.3000000000000007</v>
      </c>
      <c r="E139" s="8">
        <v>8.3000000000000007</v>
      </c>
      <c r="F139" s="8">
        <v>8.3000000000000007</v>
      </c>
      <c r="G139" s="37">
        <f>AVERAGE(D139:F139)</f>
        <v>8.3000000000000007</v>
      </c>
      <c r="H139" s="241" t="str">
        <f>IF(G139&lt;$I$163,"Under",IF(AND(G139&gt;=$I$163,G139&lt;=$I$165),"Normal",IF(G139&gt;=$I$165,"Over","Prøv igen")))</f>
        <v>Over</v>
      </c>
      <c r="I139" s="76">
        <f>+G139</f>
        <v>8.3000000000000007</v>
      </c>
      <c r="J139" s="77">
        <f>+G140</f>
        <v>51.36018867924529</v>
      </c>
      <c r="K139" s="83">
        <f>+G141</f>
        <v>6.8490566037735859E-2</v>
      </c>
      <c r="L139" s="79">
        <f>+G142</f>
        <v>150.62176000000002</v>
      </c>
      <c r="M139" s="82">
        <f>+G143</f>
        <v>7.5310880000000013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56"/>
    </row>
    <row r="140" spans="1:52">
      <c r="A140" s="259"/>
      <c r="B140" s="25" t="str">
        <f t="shared" ref="B140:C140" si="157">+B135</f>
        <v xml:space="preserve"> Hæmoglobin A1c (IFCC)  </v>
      </c>
      <c r="C140" s="39" t="str">
        <f t="shared" si="157"/>
        <v xml:space="preserve"> [mmol/mol]  </v>
      </c>
      <c r="D140" s="11">
        <f>(D139+$Q$6)/$Q$5-$Q$3</f>
        <v>51.360188679245297</v>
      </c>
      <c r="E140" s="11">
        <f>(E139+$Q$6)/$Q$5-$Q$3</f>
        <v>51.360188679245297</v>
      </c>
      <c r="F140" s="11">
        <f>(F139+$Q$6)/$Q$5-$Q$3</f>
        <v>51.360188679245297</v>
      </c>
      <c r="G140" s="30">
        <f>AVERAGE(D140:F140)</f>
        <v>51.36018867924529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56"/>
    </row>
    <row r="141" spans="1:52">
      <c r="A141" s="259"/>
      <c r="B141" s="25" t="str">
        <f t="shared" ref="B141:C141" si="158">+B136</f>
        <v xml:space="preserve"> Hæmoglobin A1c (DCCT) </v>
      </c>
      <c r="C141" s="39" t="str">
        <f t="shared" si="158"/>
        <v xml:space="preserve"> [Procent] </v>
      </c>
      <c r="D141" s="4">
        <f>+(D140+$Q$3)/$Q$2</f>
        <v>6.8490566037735859E-2</v>
      </c>
      <c r="E141" s="4">
        <f>+(E140+$Q$3)/$Q$2</f>
        <v>6.8490566037735859E-2</v>
      </c>
      <c r="F141" s="4">
        <f>+(F140+$Q$3)/$Q$2</f>
        <v>6.8490566037735859E-2</v>
      </c>
      <c r="G141" s="31">
        <f>AVERAGE(D141:F141)</f>
        <v>6.8490566037735859E-2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56"/>
    </row>
    <row r="142" spans="1:52">
      <c r="A142" s="260"/>
      <c r="B142" s="25" t="str">
        <f t="shared" ref="B142:C142" si="159">+B137</f>
        <v xml:space="preserve"> Glukose middel P (fra HbA1c) </v>
      </c>
      <c r="C142" s="39" t="str">
        <f t="shared" si="159"/>
        <v xml:space="preserve"> [mg/dL]</v>
      </c>
      <c r="D142" s="11">
        <f>D139*$Q$8</f>
        <v>150.62176000000002</v>
      </c>
      <c r="E142" s="11">
        <f>E139*$Q$8</f>
        <v>150.62176000000002</v>
      </c>
      <c r="F142" s="11">
        <f>F139*$Q$8</f>
        <v>150.62176000000002</v>
      </c>
      <c r="G142" s="30">
        <f t="shared" ref="G142:G143" si="160">AVERAGE(D142:F142)</f>
        <v>150.62176000000002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56"/>
    </row>
    <row r="143" spans="1:52" ht="15.75" thickBot="1">
      <c r="A143" s="261"/>
      <c r="B143" s="173" t="str">
        <f t="shared" ref="B143:C143" si="161">+B138</f>
        <v xml:space="preserve"> Glukose i blodet</v>
      </c>
      <c r="C143" s="174" t="str">
        <f t="shared" si="161"/>
        <v xml:space="preserve"> [gram]</v>
      </c>
      <c r="D143" s="22">
        <f>$P$10*10*D142/1000</f>
        <v>7.5310880000000013</v>
      </c>
      <c r="E143" s="22">
        <f>$P$10*10*E142/1000</f>
        <v>7.5310880000000013</v>
      </c>
      <c r="F143" s="22">
        <f>$P$10*10*F142/1000</f>
        <v>7.5310880000000013</v>
      </c>
      <c r="G143" s="32">
        <f t="shared" si="160"/>
        <v>7.5310880000000013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56"/>
    </row>
    <row r="144" spans="1:52" ht="15.75" thickBot="1">
      <c r="A144" s="258">
        <v>29</v>
      </c>
      <c r="B144" s="24" t="str">
        <f t="shared" ref="B144:C144" si="162">+B139</f>
        <v xml:space="preserve"> Glucose middel P (fra HbA1c IFCC) </v>
      </c>
      <c r="C144" s="36" t="str">
        <f t="shared" si="162"/>
        <v xml:space="preserve"> [mmol/L]</v>
      </c>
      <c r="D144" s="8">
        <v>11.3</v>
      </c>
      <c r="E144" s="8">
        <v>11.3</v>
      </c>
      <c r="F144" s="8">
        <v>11.3</v>
      </c>
      <c r="G144" s="37">
        <f>AVERAGE(D144:F144)</f>
        <v>11.300000000000002</v>
      </c>
      <c r="H144" s="241" t="str">
        <f>IF(G144&lt;$I$163,"Under",IF(AND(G144&gt;=$I$163,G144&lt;=$I$165),"Normal",IF(G144&gt;=$I$165,"Over","Prøv igen")))</f>
        <v>Over</v>
      </c>
      <c r="I144" s="76">
        <f>+G144</f>
        <v>11.300000000000002</v>
      </c>
      <c r="J144" s="77">
        <f>+G145</f>
        <v>71.982830188679259</v>
      </c>
      <c r="K144" s="83">
        <f>+G146</f>
        <v>8.7358490566037741E-2</v>
      </c>
      <c r="L144" s="79">
        <f>+G147</f>
        <v>205.06336000000002</v>
      </c>
      <c r="M144" s="82">
        <f>+G148</f>
        <v>10.253168000000002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56"/>
    </row>
    <row r="145" spans="1:52">
      <c r="A145" s="259"/>
      <c r="B145" s="25" t="str">
        <f t="shared" ref="B145:C145" si="163">+B140</f>
        <v xml:space="preserve"> Hæmoglobin A1c (IFCC)  </v>
      </c>
      <c r="C145" s="39" t="str">
        <f t="shared" si="163"/>
        <v xml:space="preserve"> [mmol/mol]  </v>
      </c>
      <c r="D145" s="11">
        <f>(D144+$Q$6)/$Q$5-$Q$3</f>
        <v>71.982830188679259</v>
      </c>
      <c r="E145" s="11">
        <f>(E144+$Q$6)/$Q$5-$Q$3</f>
        <v>71.982830188679259</v>
      </c>
      <c r="F145" s="11">
        <f>(F144+$Q$6)/$Q$5-$Q$3</f>
        <v>71.982830188679259</v>
      </c>
      <c r="G145" s="30">
        <f>AVERAGE(D145:F145)</f>
        <v>71.982830188679259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56"/>
    </row>
    <row r="146" spans="1:52">
      <c r="A146" s="259"/>
      <c r="B146" s="25" t="str">
        <f t="shared" ref="B146:C146" si="164">+B141</f>
        <v xml:space="preserve"> Hæmoglobin A1c (DCCT) </v>
      </c>
      <c r="C146" s="39" t="str">
        <f t="shared" si="164"/>
        <v xml:space="preserve"> [Procent] </v>
      </c>
      <c r="D146" s="4">
        <f>+(D145+$Q$3)/$Q$2</f>
        <v>8.7358490566037741E-2</v>
      </c>
      <c r="E146" s="4">
        <f>+(E145+$Q$3)/$Q$2</f>
        <v>8.7358490566037741E-2</v>
      </c>
      <c r="F146" s="4">
        <f>+(F145+$Q$3)/$Q$2</f>
        <v>8.7358490566037741E-2</v>
      </c>
      <c r="G146" s="31">
        <f>AVERAGE(D146:F146)</f>
        <v>8.7358490566037741E-2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56"/>
    </row>
    <row r="147" spans="1:52">
      <c r="A147" s="260"/>
      <c r="B147" s="25" t="str">
        <f t="shared" ref="B147:C147" si="165">+B142</f>
        <v xml:space="preserve"> Glukose middel P (fra HbA1c) </v>
      </c>
      <c r="C147" s="39" t="str">
        <f t="shared" si="165"/>
        <v xml:space="preserve"> [mg/dL]</v>
      </c>
      <c r="D147" s="11">
        <f>D144*$Q$8</f>
        <v>205.06336000000002</v>
      </c>
      <c r="E147" s="11">
        <f>E144*$Q$8</f>
        <v>205.06336000000002</v>
      </c>
      <c r="F147" s="11">
        <f>F144*$Q$8</f>
        <v>205.06336000000002</v>
      </c>
      <c r="G147" s="30">
        <f t="shared" ref="G147:G148" si="166">AVERAGE(D147:F147)</f>
        <v>205.06336000000002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56"/>
    </row>
    <row r="148" spans="1:52" ht="15.75" thickBot="1">
      <c r="A148" s="261"/>
      <c r="B148" s="173" t="str">
        <f t="shared" ref="B148:C148" si="167">+B143</f>
        <v xml:space="preserve"> Glukose i blodet</v>
      </c>
      <c r="C148" s="174" t="str">
        <f t="shared" si="167"/>
        <v xml:space="preserve"> [gram]</v>
      </c>
      <c r="D148" s="22">
        <f>$P$10*10*D147/1000</f>
        <v>10.253168000000002</v>
      </c>
      <c r="E148" s="22">
        <f>$P$10*10*E147/1000</f>
        <v>10.253168000000002</v>
      </c>
      <c r="F148" s="22">
        <f>$P$10*10*F147/1000</f>
        <v>10.253168000000002</v>
      </c>
      <c r="G148" s="32">
        <f t="shared" si="166"/>
        <v>10.253168000000002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56"/>
    </row>
    <row r="149" spans="1:52" ht="15.75" thickBot="1">
      <c r="A149" s="258">
        <v>30</v>
      </c>
      <c r="B149" s="24" t="str">
        <f t="shared" ref="B149:C149" si="168">+B144</f>
        <v xml:space="preserve"> Glucose middel P (fra HbA1c IFCC) </v>
      </c>
      <c r="C149" s="36" t="str">
        <f t="shared" si="168"/>
        <v xml:space="preserve"> [mmol/L]</v>
      </c>
      <c r="D149" s="8">
        <v>10.199999999999999</v>
      </c>
      <c r="E149" s="8">
        <v>10.199999999999999</v>
      </c>
      <c r="F149" s="8">
        <v>10.199999999999999</v>
      </c>
      <c r="G149" s="37">
        <f>AVERAGE(D149:F149)</f>
        <v>10.199999999999999</v>
      </c>
      <c r="H149" s="241" t="str">
        <f>IF(G149&lt;$I$163,"Under",IF(AND(G149&gt;=$I$163,G149&lt;=$I$165),"Normal",IF(G149&gt;=$I$165,"Over","Prøv igen")))</f>
        <v>Over</v>
      </c>
      <c r="I149" s="76">
        <f>+G149</f>
        <v>10.199999999999999</v>
      </c>
      <c r="J149" s="77">
        <f>+G150</f>
        <v>64.421194968553465</v>
      </c>
      <c r="K149" s="83">
        <f>+G151</f>
        <v>8.0440251572327051E-2</v>
      </c>
      <c r="L149" s="79">
        <f>+G152</f>
        <v>185.10144</v>
      </c>
      <c r="M149" s="82">
        <f>+G153</f>
        <v>9.2550720000000002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56"/>
    </row>
    <row r="150" spans="1:52">
      <c r="A150" s="259"/>
      <c r="B150" s="25" t="str">
        <f t="shared" ref="B150:C150" si="169">+B145</f>
        <v xml:space="preserve"> Hæmoglobin A1c (IFCC)  </v>
      </c>
      <c r="C150" s="39" t="str">
        <f t="shared" si="169"/>
        <v xml:space="preserve"> [mmol/mol]  </v>
      </c>
      <c r="D150" s="11">
        <f>(D149+$Q$6)/$Q$5-$Q$3</f>
        <v>64.421194968553465</v>
      </c>
      <c r="E150" s="11">
        <f>(E149+$Q$6)/$Q$5-$Q$3</f>
        <v>64.421194968553465</v>
      </c>
      <c r="F150" s="11">
        <f>(F149+$Q$6)/$Q$5-$Q$3</f>
        <v>64.421194968553465</v>
      </c>
      <c r="G150" s="30">
        <f>AVERAGE(D150:F150)</f>
        <v>64.421194968553465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56"/>
    </row>
    <row r="151" spans="1:52">
      <c r="A151" s="259"/>
      <c r="B151" s="25" t="str">
        <f t="shared" ref="B151:C151" si="170">+B146</f>
        <v xml:space="preserve"> Hæmoglobin A1c (DCCT) </v>
      </c>
      <c r="C151" s="39" t="str">
        <f t="shared" si="170"/>
        <v xml:space="preserve"> [Procent] </v>
      </c>
      <c r="D151" s="4">
        <f>+(D150+$Q$3)/$Q$2</f>
        <v>8.0440251572327051E-2</v>
      </c>
      <c r="E151" s="4">
        <f>+(E150+$Q$3)/$Q$2</f>
        <v>8.0440251572327051E-2</v>
      </c>
      <c r="F151" s="4">
        <f>+(F150+$Q$3)/$Q$2</f>
        <v>8.0440251572327051E-2</v>
      </c>
      <c r="G151" s="31">
        <f>AVERAGE(D151:F151)</f>
        <v>8.0440251572327051E-2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56"/>
    </row>
    <row r="152" spans="1:52">
      <c r="A152" s="260"/>
      <c r="B152" s="25" t="str">
        <f t="shared" ref="B152:C152" si="171">+B147</f>
        <v xml:space="preserve"> Glukose middel P (fra HbA1c) </v>
      </c>
      <c r="C152" s="39" t="str">
        <f t="shared" si="171"/>
        <v xml:space="preserve"> [mg/dL]</v>
      </c>
      <c r="D152" s="11">
        <f>D149*$Q$8</f>
        <v>185.10144</v>
      </c>
      <c r="E152" s="11">
        <f>E149*$Q$8</f>
        <v>185.10144</v>
      </c>
      <c r="F152" s="11">
        <f>F149*$Q$8</f>
        <v>185.10144</v>
      </c>
      <c r="G152" s="30">
        <f t="shared" ref="G152:G153" si="172">AVERAGE(D152:F152)</f>
        <v>185.10144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56"/>
    </row>
    <row r="153" spans="1:52" ht="15.75" thickBot="1">
      <c r="A153" s="261"/>
      <c r="B153" s="173" t="str">
        <f t="shared" ref="B153:C153" si="173">+B148</f>
        <v xml:space="preserve"> Glukose i blodet</v>
      </c>
      <c r="C153" s="174" t="str">
        <f t="shared" si="173"/>
        <v xml:space="preserve"> [gram]</v>
      </c>
      <c r="D153" s="22">
        <f>$P$10*10*D152/1000</f>
        <v>9.2550720000000002</v>
      </c>
      <c r="E153" s="22">
        <f>$P$10*10*E152/1000</f>
        <v>9.2550720000000002</v>
      </c>
      <c r="F153" s="22">
        <f>$P$10*10*F152/1000</f>
        <v>9.2550720000000002</v>
      </c>
      <c r="G153" s="32">
        <f t="shared" si="172"/>
        <v>9.2550720000000002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56"/>
    </row>
    <row r="154" spans="1:52" ht="15.75" thickBot="1">
      <c r="A154" s="255">
        <v>31</v>
      </c>
      <c r="B154" s="24" t="str">
        <f t="shared" ref="B154:C154" si="174">+B149</f>
        <v xml:space="preserve"> Glucose middel P (fra HbA1c IFCC) </v>
      </c>
      <c r="C154" s="36" t="str">
        <f t="shared" si="174"/>
        <v xml:space="preserve"> [mmol/L]</v>
      </c>
      <c r="D154" s="8">
        <v>8.3000000000000007</v>
      </c>
      <c r="E154" s="8">
        <v>8.3000000000000007</v>
      </c>
      <c r="F154" s="8">
        <v>8.3000000000000007</v>
      </c>
      <c r="G154" s="37">
        <f>AVERAGE(D154:F154)</f>
        <v>8.3000000000000007</v>
      </c>
      <c r="H154" s="244" t="str">
        <f>IF(G154&lt;$I$163,"Under",IF(AND(G154&gt;=$I$163,G154&lt;=$I$165),"Normal",IF(G154&gt;=$I$165,"Over","Prøv igen")))</f>
        <v>Over</v>
      </c>
      <c r="I154" s="76">
        <f>+G154</f>
        <v>8.3000000000000007</v>
      </c>
      <c r="J154" s="77">
        <f>+G155</f>
        <v>51.36018867924529</v>
      </c>
      <c r="K154" s="83">
        <f>+G156</f>
        <v>6.8490566037735859E-2</v>
      </c>
      <c r="L154" s="79">
        <f>+G157</f>
        <v>150.62176000000002</v>
      </c>
      <c r="M154" s="82">
        <f>+G158</f>
        <v>7.5310880000000013</v>
      </c>
      <c r="N154" s="81">
        <v>31</v>
      </c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56"/>
    </row>
    <row r="155" spans="1:52">
      <c r="A155" s="256"/>
      <c r="B155" s="25" t="str">
        <f t="shared" ref="B155:C155" si="175">+B150</f>
        <v xml:space="preserve"> Hæmoglobin A1c (IFCC)  </v>
      </c>
      <c r="C155" s="39" t="str">
        <f t="shared" si="175"/>
        <v xml:space="preserve"> [mmol/mol]  </v>
      </c>
      <c r="D155" s="11">
        <f>(D154+$Q$6)/$Q$5-$Q$3</f>
        <v>51.360188679245297</v>
      </c>
      <c r="E155" s="11">
        <f>(E154+$Q$6)/$Q$5-$Q$3</f>
        <v>51.360188679245297</v>
      </c>
      <c r="F155" s="11">
        <f>(F154+$Q$6)/$Q$5-$Q$3</f>
        <v>51.360188679245297</v>
      </c>
      <c r="G155" s="30">
        <f>AVERAGE(D155:F155)</f>
        <v>51.36018867924529</v>
      </c>
      <c r="H155" s="245"/>
      <c r="I155" s="145"/>
      <c r="J155" s="146"/>
      <c r="K155" s="146"/>
      <c r="L155" s="146"/>
      <c r="M155" s="146"/>
      <c r="N155" s="194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56"/>
    </row>
    <row r="156" spans="1:52">
      <c r="A156" s="256"/>
      <c r="B156" s="25" t="str">
        <f t="shared" ref="B156:C156" si="176">+B151</f>
        <v xml:space="preserve"> Hæmoglobin A1c (DCCT) </v>
      </c>
      <c r="C156" s="39" t="str">
        <f t="shared" si="176"/>
        <v xml:space="preserve"> [Procent] </v>
      </c>
      <c r="D156" s="4">
        <f>+(D155+$Q$3)/$Q$2</f>
        <v>6.8490566037735859E-2</v>
      </c>
      <c r="E156" s="4">
        <f>+(E155+$Q$3)/$Q$2</f>
        <v>6.8490566037735859E-2</v>
      </c>
      <c r="F156" s="4">
        <f>+(F155+$Q$3)/$Q$2</f>
        <v>6.8490566037735859E-2</v>
      </c>
      <c r="G156" s="31">
        <f>AVERAGE(D156:F156)</f>
        <v>6.8490566037735859E-2</v>
      </c>
      <c r="H156" s="245"/>
      <c r="I156" s="148"/>
      <c r="J156" s="149"/>
      <c r="K156" s="149"/>
      <c r="L156" s="149"/>
      <c r="M156" s="149"/>
      <c r="N156" s="195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56"/>
    </row>
    <row r="157" spans="1:52">
      <c r="A157" s="256"/>
      <c r="B157" s="25" t="str">
        <f t="shared" ref="B157:C157" si="177">+B152</f>
        <v xml:space="preserve"> Glukose middel P (fra HbA1c) </v>
      </c>
      <c r="C157" s="39" t="str">
        <f t="shared" si="177"/>
        <v xml:space="preserve"> [mg/dL]</v>
      </c>
      <c r="D157" s="11">
        <f>D154*$Q$8</f>
        <v>150.62176000000002</v>
      </c>
      <c r="E157" s="11">
        <f>E154*$Q$8</f>
        <v>150.62176000000002</v>
      </c>
      <c r="F157" s="11">
        <f>F154*$Q$8</f>
        <v>150.62176000000002</v>
      </c>
      <c r="G157" s="30">
        <f t="shared" ref="G157:G158" si="178">AVERAGE(D157:F157)</f>
        <v>150.62176000000002</v>
      </c>
      <c r="H157" s="245"/>
      <c r="I157" s="148"/>
      <c r="J157" s="149"/>
      <c r="K157" s="149"/>
      <c r="L157" s="149"/>
      <c r="M157" s="149"/>
      <c r="N157" s="195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56"/>
    </row>
    <row r="158" spans="1:52" ht="15.75" thickBot="1">
      <c r="A158" s="257"/>
      <c r="B158" s="173" t="str">
        <f t="shared" ref="B158:C158" si="179">+B153</f>
        <v xml:space="preserve"> Glukose i blodet</v>
      </c>
      <c r="C158" s="174" t="str">
        <f t="shared" si="179"/>
        <v xml:space="preserve"> [gram]</v>
      </c>
      <c r="D158" s="22">
        <f>$P$10*10*D157/1000</f>
        <v>7.5310880000000013</v>
      </c>
      <c r="E158" s="22">
        <f>$P$10*10*E157/1000</f>
        <v>7.5310880000000013</v>
      </c>
      <c r="F158" s="22">
        <f>$P$10*10*F157/1000</f>
        <v>7.5310880000000013</v>
      </c>
      <c r="G158" s="32">
        <f t="shared" si="178"/>
        <v>7.5310880000000013</v>
      </c>
      <c r="H158" s="246"/>
      <c r="I158" s="151"/>
      <c r="J158" s="152"/>
      <c r="K158" s="152"/>
      <c r="L158" s="152"/>
      <c r="M158" s="152"/>
      <c r="N158" s="196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56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9.8838709677419381</v>
      </c>
      <c r="J159" s="50">
        <f>(AVERAGE(J4:J154))</f>
        <v>62.248056400892679</v>
      </c>
      <c r="K159" s="60">
        <f>(AVERAGE(K4:K154))</f>
        <v>7.8452018665043657E-2</v>
      </c>
      <c r="L159" s="50">
        <f>(AVERAGE(L4:L154))</f>
        <v>179.36458322580648</v>
      </c>
      <c r="M159" s="49">
        <f>(AVERAGE(M4:M154))</f>
        <v>8.9682291612903242</v>
      </c>
      <c r="N159" s="61" t="str">
        <f>CONCATENATE(G3,A2,B2)</f>
        <v>Avg  Jan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56"/>
    </row>
    <row r="160" spans="1:52" ht="15.75" thickBot="1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0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56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203" t="s">
        <v>31</v>
      </c>
      <c r="J161" s="204" t="s">
        <v>27</v>
      </c>
      <c r="K161" s="205" t="s">
        <v>28</v>
      </c>
      <c r="L161" s="206" t="s">
        <v>29</v>
      </c>
      <c r="M161" s="207" t="s">
        <v>30</v>
      </c>
      <c r="N161" s="195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56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16" t="str">
        <f>+A2</f>
        <v xml:space="preserve"> Jan </v>
      </c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56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v>5.3</v>
      </c>
      <c r="J163" s="134">
        <v>31</v>
      </c>
      <c r="K163" s="69">
        <v>0.05</v>
      </c>
      <c r="L163" s="70">
        <v>97</v>
      </c>
      <c r="M163" s="71">
        <v>4.8</v>
      </c>
      <c r="N163" s="217" t="s">
        <v>41</v>
      </c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56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">
        <v>34</v>
      </c>
      <c r="J164" s="236"/>
      <c r="K164" s="236"/>
      <c r="L164" s="236"/>
      <c r="M164" s="237"/>
      <c r="N164" s="217" t="s">
        <v>73</v>
      </c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56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v>7.2</v>
      </c>
      <c r="J165" s="63">
        <v>44</v>
      </c>
      <c r="K165" s="64">
        <v>6.2E-2</v>
      </c>
      <c r="L165" s="65">
        <v>131</v>
      </c>
      <c r="M165" s="66">
        <v>6.6</v>
      </c>
      <c r="N165" s="218">
        <f>B2-1</f>
        <v>2018</v>
      </c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56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43"/>
      <c r="L166" s="42"/>
      <c r="M166" s="42"/>
      <c r="N166" s="200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56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43"/>
      <c r="L167" s="42"/>
      <c r="M167" s="42"/>
      <c r="N167" s="200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56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43"/>
      <c r="L168" s="42"/>
      <c r="M168" s="42"/>
      <c r="N168" s="200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56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68"/>
      <c r="L169" s="106"/>
      <c r="M169" s="106"/>
      <c r="N169" s="201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58"/>
    </row>
  </sheetData>
  <mergeCells count="74">
    <mergeCell ref="H104:H108"/>
    <mergeCell ref="H139:H143"/>
    <mergeCell ref="P14:Q14"/>
    <mergeCell ref="A1:H1"/>
    <mergeCell ref="B2:C3"/>
    <mergeCell ref="A134:A138"/>
    <mergeCell ref="A139:A143"/>
    <mergeCell ref="A124:A128"/>
    <mergeCell ref="A109:A113"/>
    <mergeCell ref="A114:A118"/>
    <mergeCell ref="A104:A108"/>
    <mergeCell ref="A94:A98"/>
    <mergeCell ref="H24:H28"/>
    <mergeCell ref="H29:H33"/>
    <mergeCell ref="H109:H113"/>
    <mergeCell ref="H59:H63"/>
    <mergeCell ref="H64:H68"/>
    <mergeCell ref="H69:H73"/>
    <mergeCell ref="H74:H78"/>
    <mergeCell ref="H49:H53"/>
    <mergeCell ref="A99:A103"/>
    <mergeCell ref="A84:A88"/>
    <mergeCell ref="A89:A93"/>
    <mergeCell ref="A79:A83"/>
    <mergeCell ref="H79:H83"/>
    <mergeCell ref="H84:H88"/>
    <mergeCell ref="H89:H93"/>
    <mergeCell ref="H94:H98"/>
    <mergeCell ref="H99:H103"/>
    <mergeCell ref="A69:A73"/>
    <mergeCell ref="A74:A78"/>
    <mergeCell ref="A64:A68"/>
    <mergeCell ref="B163:G163"/>
    <mergeCell ref="A129:A133"/>
    <mergeCell ref="B160:G160"/>
    <mergeCell ref="A119:A123"/>
    <mergeCell ref="B162:G162"/>
    <mergeCell ref="A154:A158"/>
    <mergeCell ref="A144:A148"/>
    <mergeCell ref="A149:A153"/>
    <mergeCell ref="A54:A58"/>
    <mergeCell ref="A59:A63"/>
    <mergeCell ref="A14:A18"/>
    <mergeCell ref="A19:A23"/>
    <mergeCell ref="A4:A8"/>
    <mergeCell ref="A9:A13"/>
    <mergeCell ref="A44:A48"/>
    <mergeCell ref="A49:A53"/>
    <mergeCell ref="A34:A38"/>
    <mergeCell ref="A39:A43"/>
    <mergeCell ref="A24:A28"/>
    <mergeCell ref="A29:A33"/>
    <mergeCell ref="A2:A3"/>
    <mergeCell ref="I3:M3"/>
    <mergeCell ref="H9:H13"/>
    <mergeCell ref="H14:H18"/>
    <mergeCell ref="H19:H23"/>
    <mergeCell ref="D2:G2"/>
    <mergeCell ref="I162:M162"/>
    <mergeCell ref="I164:M164"/>
    <mergeCell ref="I160:M160"/>
    <mergeCell ref="H4:H8"/>
    <mergeCell ref="H144:H148"/>
    <mergeCell ref="H149:H153"/>
    <mergeCell ref="H154:H158"/>
    <mergeCell ref="H114:H118"/>
    <mergeCell ref="H119:H123"/>
    <mergeCell ref="H124:H128"/>
    <mergeCell ref="H129:H133"/>
    <mergeCell ref="H134:H138"/>
    <mergeCell ref="H34:H38"/>
    <mergeCell ref="H39:H43"/>
    <mergeCell ref="H44:H48"/>
    <mergeCell ref="H54:H58"/>
  </mergeCells>
  <dataValidations disablePrompts="1"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ignoredErrors>
    <ignoredError sqref="W5" unlockedFormula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Z169"/>
  <sheetViews>
    <sheetView workbookViewId="0">
      <selection sqref="A1:H1"/>
    </sheetView>
  </sheetViews>
  <sheetFormatPr defaultRowHeight="15"/>
  <cols>
    <col min="1" max="1" width="9.7109375" style="192" customWidth="1"/>
    <col min="2" max="2" width="30.7109375" customWidth="1"/>
    <col min="3" max="3" width="11.7109375" bestFit="1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5.140625" bestFit="1" customWidth="1"/>
    <col min="15" max="15" width="3.7109375" customWidth="1"/>
    <col min="16" max="16" width="31.42578125" bestFit="1" customWidth="1"/>
    <col min="17" max="17" width="8" bestFit="1" customWidth="1"/>
    <col min="18" max="18" width="3.7109375" customWidth="1"/>
    <col min="19" max="19" width="38.28515625" bestFit="1" customWidth="1"/>
    <col min="20" max="20" width="10.14062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Okt </v>
      </c>
      <c r="O1" s="92"/>
      <c r="P1" s="138" t="s">
        <v>45</v>
      </c>
      <c r="Q1" s="92"/>
      <c r="R1" s="92"/>
      <c r="S1" s="179" t="s">
        <v>77</v>
      </c>
      <c r="T1" s="181">
        <f>(T4+Q6)/(Q4/Q2)-Q3</f>
        <v>58.578113207547176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132"/>
    </row>
    <row r="2" spans="1:52" ht="15.75" thickBot="1">
      <c r="A2" s="247" t="s">
        <v>71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36">
        <f>+Januar!H2</f>
        <v>19</v>
      </c>
      <c r="I2" s="113">
        <f>+September!I159</f>
        <v>9.35</v>
      </c>
      <c r="J2" s="140">
        <f>+September!J159</f>
        <v>58.578113207547162</v>
      </c>
      <c r="K2" s="113">
        <f>+September!K159</f>
        <v>7.5094339622641545E-2</v>
      </c>
      <c r="L2" s="113">
        <f>+September!L159</f>
        <v>169.67632000000003</v>
      </c>
      <c r="M2" s="113">
        <f>+September!M159</f>
        <v>8.4838159999999956</v>
      </c>
      <c r="N2" s="90" t="str">
        <f>CONCATENATE(G3,September!$H$3)</f>
        <v>Avg Sep</v>
      </c>
      <c r="O2" s="42"/>
      <c r="P2" s="94" t="s">
        <v>17</v>
      </c>
      <c r="Q2" s="94">
        <v>1093</v>
      </c>
      <c r="R2" s="42"/>
      <c r="S2" s="176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30"/>
    </row>
    <row r="3" spans="1:52" ht="15.75" thickBot="1">
      <c r="A3" s="248"/>
      <c r="B3" s="277"/>
      <c r="C3" s="277"/>
      <c r="D3" s="137" t="str">
        <f>+Januar!D3</f>
        <v>Morgen</v>
      </c>
      <c r="E3" s="137" t="str">
        <f>+Januar!E3</f>
        <v>Middag</v>
      </c>
      <c r="F3" s="137" t="str">
        <f>+Januar!F3</f>
        <v>Aften</v>
      </c>
      <c r="G3" s="137" t="str">
        <f>+Januar!G3</f>
        <v xml:space="preserve">Avg </v>
      </c>
      <c r="H3" s="91" t="s">
        <v>52</v>
      </c>
      <c r="I3" s="249" t="str">
        <f>+Januar!I3</f>
        <v>Aktuelle middel værdier for denne måned</v>
      </c>
      <c r="J3" s="250"/>
      <c r="K3" s="250"/>
      <c r="L3" s="250"/>
      <c r="M3" s="251"/>
      <c r="N3" s="130" t="s">
        <v>0</v>
      </c>
      <c r="O3" s="42"/>
      <c r="P3" s="94" t="s">
        <v>18</v>
      </c>
      <c r="Q3" s="94">
        <v>23.5</v>
      </c>
      <c r="R3" s="42"/>
      <c r="S3" s="42" t="str">
        <f>CONCATENATE(A2,B2)</f>
        <v>Okt 2019</v>
      </c>
      <c r="T3" s="135" t="str">
        <f>+N2</f>
        <v>Avg Sep</v>
      </c>
      <c r="U3" s="129">
        <v>1</v>
      </c>
      <c r="V3" s="129">
        <v>2</v>
      </c>
      <c r="W3" s="129">
        <v>3</v>
      </c>
      <c r="X3" s="129">
        <v>4</v>
      </c>
      <c r="Y3" s="129">
        <v>5</v>
      </c>
      <c r="Z3" s="129">
        <v>6</v>
      </c>
      <c r="AA3" s="129">
        <v>7</v>
      </c>
      <c r="AB3" s="129">
        <v>8</v>
      </c>
      <c r="AC3" s="129">
        <v>9</v>
      </c>
      <c r="AD3" s="129">
        <v>10</v>
      </c>
      <c r="AE3" s="129">
        <v>11</v>
      </c>
      <c r="AF3" s="129">
        <v>12</v>
      </c>
      <c r="AG3" s="129">
        <v>13</v>
      </c>
      <c r="AH3" s="129">
        <v>14</v>
      </c>
      <c r="AI3" s="129">
        <v>15</v>
      </c>
      <c r="AJ3" s="129">
        <v>16</v>
      </c>
      <c r="AK3" s="129">
        <v>17</v>
      </c>
      <c r="AL3" s="129">
        <v>18</v>
      </c>
      <c r="AM3" s="129">
        <v>19</v>
      </c>
      <c r="AN3" s="129">
        <v>20</v>
      </c>
      <c r="AO3" s="129">
        <v>21</v>
      </c>
      <c r="AP3" s="129">
        <v>22</v>
      </c>
      <c r="AQ3" s="129">
        <v>23</v>
      </c>
      <c r="AR3" s="129">
        <v>24</v>
      </c>
      <c r="AS3" s="129">
        <v>25</v>
      </c>
      <c r="AT3" s="129">
        <v>26</v>
      </c>
      <c r="AU3" s="129">
        <v>27</v>
      </c>
      <c r="AV3" s="129">
        <v>28</v>
      </c>
      <c r="AW3" s="129">
        <v>29</v>
      </c>
      <c r="AX3" s="129">
        <v>30</v>
      </c>
      <c r="AY3" s="129">
        <v>31</v>
      </c>
      <c r="AZ3" s="95" t="str">
        <f>CONCATENATE("Avg.",H3)</f>
        <v>Avg.Okt</v>
      </c>
    </row>
    <row r="4" spans="1:52" ht="15.75" thickBot="1">
      <c r="A4" s="255">
        <v>1</v>
      </c>
      <c r="B4" s="44" t="s">
        <v>5</v>
      </c>
      <c r="C4" s="35" t="s">
        <v>10</v>
      </c>
      <c r="D4" s="8">
        <v>10</v>
      </c>
      <c r="E4" s="8">
        <v>10</v>
      </c>
      <c r="F4" s="8">
        <v>10</v>
      </c>
      <c r="G4" s="41">
        <f>AVERAGE(D4:F4)</f>
        <v>10</v>
      </c>
      <c r="H4" s="241" t="str">
        <f>IF(G4&lt;$I$163,"Under",IF(AND(G4&gt;=$I$163,G4&lt;=$I$165),"Normal",IF(G4&gt;=$I$165,"Over","Prøv igen")))</f>
        <v>Over</v>
      </c>
      <c r="I4" s="84">
        <f>+G4</f>
        <v>10</v>
      </c>
      <c r="J4" s="85">
        <f>+G5</f>
        <v>63.046352201257861</v>
      </c>
      <c r="K4" s="86">
        <f>+G6</f>
        <v>7.9182389937106912E-2</v>
      </c>
      <c r="L4" s="87">
        <f>+G7</f>
        <v>181.47200000000001</v>
      </c>
      <c r="M4" s="88">
        <f>+G8</f>
        <v>9.0736000000000008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[mmol/L]</v>
      </c>
      <c r="T4" s="114">
        <f>+I2</f>
        <v>9.35</v>
      </c>
      <c r="U4" s="97">
        <f>+I4</f>
        <v>10</v>
      </c>
      <c r="V4" s="97">
        <f>+I9</f>
        <v>8</v>
      </c>
      <c r="W4" s="97">
        <f>+I14</f>
        <v>8</v>
      </c>
      <c r="X4" s="97">
        <f>+I19</f>
        <v>10.4</v>
      </c>
      <c r="Y4" s="97">
        <f>+I24</f>
        <v>10.5</v>
      </c>
      <c r="Z4" s="97">
        <f>+I29</f>
        <v>8</v>
      </c>
      <c r="AA4" s="97">
        <f>+I34</f>
        <v>10.800000000000002</v>
      </c>
      <c r="AB4" s="97">
        <f>+I39</f>
        <v>10.199999999999999</v>
      </c>
      <c r="AC4" s="97">
        <f>+I44</f>
        <v>9</v>
      </c>
      <c r="AD4" s="97">
        <f>+I49</f>
        <v>9</v>
      </c>
      <c r="AE4" s="97">
        <f>+I54</f>
        <v>9</v>
      </c>
      <c r="AF4" s="97">
        <f>+I59</f>
        <v>10.199999999999999</v>
      </c>
      <c r="AG4" s="97">
        <f>+I64</f>
        <v>9</v>
      </c>
      <c r="AH4" s="97">
        <f>+I69</f>
        <v>9</v>
      </c>
      <c r="AI4" s="97">
        <f>+I74</f>
        <v>9.9</v>
      </c>
      <c r="AJ4" s="97">
        <f>+I79</f>
        <v>9</v>
      </c>
      <c r="AK4" s="97">
        <f>+I84</f>
        <v>9</v>
      </c>
      <c r="AL4" s="97">
        <f>+I89</f>
        <v>9.9</v>
      </c>
      <c r="AM4" s="97">
        <f>+I94</f>
        <v>9</v>
      </c>
      <c r="AN4" s="97">
        <f>+I99</f>
        <v>9</v>
      </c>
      <c r="AO4" s="97">
        <f>+I104</f>
        <v>10</v>
      </c>
      <c r="AP4" s="97">
        <f>+I109</f>
        <v>9</v>
      </c>
      <c r="AQ4" s="97">
        <f>+I114</f>
        <v>9</v>
      </c>
      <c r="AR4" s="97">
        <f>+I119</f>
        <v>9.9</v>
      </c>
      <c r="AS4" s="97">
        <f>+I124</f>
        <v>9</v>
      </c>
      <c r="AT4" s="97">
        <f>+I129</f>
        <v>9</v>
      </c>
      <c r="AU4" s="97">
        <f>+I134</f>
        <v>9.8333333333333339</v>
      </c>
      <c r="AV4" s="97">
        <f>+I139</f>
        <v>9</v>
      </c>
      <c r="AW4" s="97">
        <f>+I144</f>
        <v>9</v>
      </c>
      <c r="AX4" s="97">
        <f>+I149</f>
        <v>9.9</v>
      </c>
      <c r="AY4" s="97">
        <f>+I154</f>
        <v>9</v>
      </c>
      <c r="AZ4" s="98">
        <f>AVERAGE(U4:AY4)</f>
        <v>9.3397849462365592</v>
      </c>
    </row>
    <row r="5" spans="1:52">
      <c r="A5" s="256"/>
      <c r="B5" s="45" t="s">
        <v>3</v>
      </c>
      <c r="C5" s="9" t="s">
        <v>8</v>
      </c>
      <c r="D5" s="10">
        <f>(D4+$Q$6)/$Q$5-$Q$3</f>
        <v>63.046352201257861</v>
      </c>
      <c r="E5" s="10">
        <f>(E4+$Q$6)/$Q$5-$Q$3</f>
        <v>63.046352201257861</v>
      </c>
      <c r="F5" s="10">
        <f>(F4+$Q$6)/$Q$5-$Q$3</f>
        <v>63.046352201257861</v>
      </c>
      <c r="G5" s="28">
        <f>AVERAGE(D5:F5)</f>
        <v>63.046352201257861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Hæmoglobin A1c (IFCC)  [mmol/mol]  </v>
      </c>
      <c r="T5" s="233">
        <f>+J2</f>
        <v>58.578113207547162</v>
      </c>
      <c r="U5" s="101">
        <f>+J4</f>
        <v>63.046352201257861</v>
      </c>
      <c r="V5" s="101">
        <f>+J9</f>
        <v>49.297924528301884</v>
      </c>
      <c r="W5" s="101">
        <f>+J14</f>
        <v>49.297924528301884</v>
      </c>
      <c r="X5" s="101">
        <f>+J19</f>
        <v>65.796037735849069</v>
      </c>
      <c r="Y5" s="101">
        <f>+J24</f>
        <v>66.483459119496857</v>
      </c>
      <c r="Z5" s="101">
        <f>+J29</f>
        <v>49.297924528301884</v>
      </c>
      <c r="AA5" s="101">
        <f>+J34</f>
        <v>68.545723270440263</v>
      </c>
      <c r="AB5" s="101">
        <f>+J39</f>
        <v>64.421194968553465</v>
      </c>
      <c r="AC5" s="101">
        <f>+J44</f>
        <v>56.17213836477989</v>
      </c>
      <c r="AD5" s="101">
        <f>+J49</f>
        <v>56.17213836477989</v>
      </c>
      <c r="AE5" s="101">
        <f>+J54</f>
        <v>56.17213836477989</v>
      </c>
      <c r="AF5" s="101">
        <f>+J59</f>
        <v>64.421194968553465</v>
      </c>
      <c r="AG5" s="101">
        <f>+J64</f>
        <v>56.17213836477989</v>
      </c>
      <c r="AH5" s="101">
        <f>+J69</f>
        <v>56.17213836477989</v>
      </c>
      <c r="AI5" s="101">
        <f>+J74</f>
        <v>62.358930817610066</v>
      </c>
      <c r="AJ5" s="101">
        <f>+J79</f>
        <v>56.17213836477989</v>
      </c>
      <c r="AK5" s="101">
        <f>+J84</f>
        <v>56.17213836477989</v>
      </c>
      <c r="AL5" s="101">
        <f>+J89</f>
        <v>62.358930817610066</v>
      </c>
      <c r="AM5" s="101">
        <f>+J94</f>
        <v>56.17213836477989</v>
      </c>
      <c r="AN5" s="101">
        <f>+J99</f>
        <v>56.17213836477989</v>
      </c>
      <c r="AO5" s="101">
        <f>+J104</f>
        <v>63.046352201257861</v>
      </c>
      <c r="AP5" s="101">
        <f>+J109</f>
        <v>56.17213836477989</v>
      </c>
      <c r="AQ5" s="101">
        <f>+J114</f>
        <v>56.17213836477989</v>
      </c>
      <c r="AR5" s="101">
        <f>+J119</f>
        <v>62.358930817610066</v>
      </c>
      <c r="AS5" s="101">
        <f>+J124</f>
        <v>56.17213836477989</v>
      </c>
      <c r="AT5" s="101">
        <f>+J129</f>
        <v>56.17213836477989</v>
      </c>
      <c r="AU5" s="101">
        <f>+J134</f>
        <v>61.900649895178198</v>
      </c>
      <c r="AV5" s="101">
        <f>+J139</f>
        <v>56.17213836477989</v>
      </c>
      <c r="AW5" s="101">
        <f>+J144</f>
        <v>56.17213836477989</v>
      </c>
      <c r="AX5" s="101">
        <f>+J149</f>
        <v>62.358930817610066</v>
      </c>
      <c r="AY5" s="101">
        <f>+J154</f>
        <v>56.17213836477989</v>
      </c>
      <c r="AZ5" s="178">
        <f>AVERAGE(U5:AY5)</f>
        <v>58.507892743626158</v>
      </c>
    </row>
    <row r="6" spans="1:52">
      <c r="A6" s="256"/>
      <c r="B6" s="46" t="s">
        <v>4</v>
      </c>
      <c r="C6" s="12" t="s">
        <v>9</v>
      </c>
      <c r="D6" s="1">
        <f>+(D5+$Q$3)/$Q$2</f>
        <v>7.9182389937106912E-2</v>
      </c>
      <c r="E6" s="1">
        <f>+(E5+$Q$3)/$Q$2</f>
        <v>7.9182389937106912E-2</v>
      </c>
      <c r="F6" s="1">
        <f>+(F5+$Q$3)/$Q$2</f>
        <v>7.9182389937106912E-2</v>
      </c>
      <c r="G6" s="4">
        <f>AVERAGE(D6:F6)</f>
        <v>7.9182389937106912E-2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>Hæmoglobin A1c (IFCC)  [mmol/mol]   &amp;                                Glucose middel P (fra HbA1c IFCC)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0"/>
    </row>
    <row r="7" spans="1:52">
      <c r="A7" s="256"/>
      <c r="B7" s="47" t="s">
        <v>6</v>
      </c>
      <c r="C7" s="13" t="s">
        <v>11</v>
      </c>
      <c r="D7" s="14">
        <f>D4*$Q$8</f>
        <v>181.47200000000001</v>
      </c>
      <c r="E7" s="14">
        <f>E4*$Q$8</f>
        <v>181.47200000000001</v>
      </c>
      <c r="F7" s="14">
        <f>F4*$Q$8</f>
        <v>181.47200000000001</v>
      </c>
      <c r="G7" s="28">
        <f t="shared" ref="G7:G8" si="0">AVERAGE(D7:F7)</f>
        <v>181.47200000000001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130"/>
    </row>
    <row r="8" spans="1:52" ht="15.75" thickBot="1">
      <c r="A8" s="257"/>
      <c r="B8" s="48" t="s">
        <v>7</v>
      </c>
      <c r="C8" s="15" t="s">
        <v>12</v>
      </c>
      <c r="D8" s="16">
        <f>$P$10*10*D7/1000</f>
        <v>9.0736000000000008</v>
      </c>
      <c r="E8" s="16">
        <f>$P$10*10*E7/1000</f>
        <v>9.0736000000000008</v>
      </c>
      <c r="F8" s="16">
        <f>$P$10*10*F7/1000</f>
        <v>9.0736000000000008</v>
      </c>
      <c r="G8" s="40">
        <f t="shared" si="0"/>
        <v>9.0736000000000008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130"/>
    </row>
    <row r="9" spans="1:52" ht="15.75" thickBot="1">
      <c r="A9" s="258">
        <v>2</v>
      </c>
      <c r="B9" s="25" t="s">
        <v>5</v>
      </c>
      <c r="C9" s="39" t="s">
        <v>10</v>
      </c>
      <c r="D9" s="8">
        <v>8</v>
      </c>
      <c r="E9" s="8">
        <v>8</v>
      </c>
      <c r="F9" s="8">
        <v>8</v>
      </c>
      <c r="G9" s="38">
        <f>AVERAGE(D9:F9)</f>
        <v>8</v>
      </c>
      <c r="H9" s="241" t="str">
        <f>IF(G9&lt;$I$163,"Under",IF(AND(G9&gt;=$I$163,G9&lt;=$I$165),"Normal",IF(G9&gt;=$I$165,"Over","Prøv igen")))</f>
        <v>Over</v>
      </c>
      <c r="I9" s="76">
        <f>+G9</f>
        <v>8</v>
      </c>
      <c r="J9" s="77">
        <f>+G10</f>
        <v>49.297924528301884</v>
      </c>
      <c r="K9" s="83">
        <f>+G11</f>
        <v>6.6603773584905671E-2</v>
      </c>
      <c r="L9" s="79">
        <f>+G12</f>
        <v>145.17760000000001</v>
      </c>
      <c r="M9" s="82">
        <f>+G13</f>
        <v>7.2588800000000013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130"/>
    </row>
    <row r="10" spans="1:52">
      <c r="A10" s="259"/>
      <c r="B10" s="17" t="s">
        <v>3</v>
      </c>
      <c r="C10" s="18" t="s">
        <v>8</v>
      </c>
      <c r="D10" s="11">
        <f>(D9+$Q$6)/$Q$5-$Q$3</f>
        <v>49.297924528301891</v>
      </c>
      <c r="E10" s="11">
        <f>(E9+$Q$6)/$Q$5-$Q$3</f>
        <v>49.297924528301891</v>
      </c>
      <c r="F10" s="11">
        <f>(F9+$Q$6)/$Q$5-$Q$3</f>
        <v>49.297924528301891</v>
      </c>
      <c r="G10" s="30">
        <f>AVERAGE(D10:F10)</f>
        <v>49.297924528301884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130"/>
    </row>
    <row r="11" spans="1:52" ht="15.75">
      <c r="A11" s="259"/>
      <c r="B11" s="17" t="s">
        <v>4</v>
      </c>
      <c r="C11" s="19" t="s">
        <v>9</v>
      </c>
      <c r="D11" s="4">
        <f>+(D10+$Q$3)/$Q$2</f>
        <v>6.6603773584905671E-2</v>
      </c>
      <c r="E11" s="4">
        <f>+(E10+$Q$3)/$Q$2</f>
        <v>6.6603773584905671E-2</v>
      </c>
      <c r="F11" s="4">
        <f>+(F10+$Q$3)/$Q$2</f>
        <v>6.6603773584905671E-2</v>
      </c>
      <c r="G11" s="31">
        <f>AVERAGE(D11:F11)</f>
        <v>6.6603773584905671E-2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130"/>
    </row>
    <row r="12" spans="1:52">
      <c r="A12" s="260"/>
      <c r="B12" s="17" t="s">
        <v>6</v>
      </c>
      <c r="C12" s="19" t="s">
        <v>11</v>
      </c>
      <c r="D12" s="11">
        <f>D9*$Q$8</f>
        <v>145.17760000000001</v>
      </c>
      <c r="E12" s="11">
        <f>E9*$Q$8</f>
        <v>145.17760000000001</v>
      </c>
      <c r="F12" s="11">
        <f>F9*$Q$8</f>
        <v>145.17760000000001</v>
      </c>
      <c r="G12" s="30">
        <f t="shared" ref="G12:G13" si="1">AVERAGE(D12:F12)</f>
        <v>145.17760000000001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130"/>
    </row>
    <row r="13" spans="1:52" ht="15.75" thickBot="1">
      <c r="A13" s="261"/>
      <c r="B13" s="20" t="s">
        <v>7</v>
      </c>
      <c r="C13" s="21" t="s">
        <v>12</v>
      </c>
      <c r="D13" s="22">
        <f>$P$10*10*D12/1000</f>
        <v>7.2588800000000013</v>
      </c>
      <c r="E13" s="22">
        <f>$P$10*10*E12/1000</f>
        <v>7.2588800000000013</v>
      </c>
      <c r="F13" s="22">
        <f>$P$10*10*F12/1000</f>
        <v>7.2588800000000013</v>
      </c>
      <c r="G13" s="32">
        <f t="shared" si="1"/>
        <v>7.2588800000000013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130"/>
    </row>
    <row r="14" spans="1:52" ht="15.75" thickBot="1">
      <c r="A14" s="259">
        <v>3</v>
      </c>
      <c r="B14" s="24" t="s">
        <v>5</v>
      </c>
      <c r="C14" s="36" t="s">
        <v>10</v>
      </c>
      <c r="D14" s="8">
        <v>8</v>
      </c>
      <c r="E14" s="8">
        <v>8</v>
      </c>
      <c r="F14" s="8">
        <v>8</v>
      </c>
      <c r="G14" s="37">
        <f>AVERAGE(D14:F14)</f>
        <v>8</v>
      </c>
      <c r="H14" s="241" t="str">
        <f>IF(G14&lt;$I$163,"Under",IF(AND(G14&gt;=$I$163,G14&lt;=$I$165),"Normal",IF(G14&gt;=$I$165,"Over","Prøv igen")))</f>
        <v>Over</v>
      </c>
      <c r="I14" s="76">
        <f>+G14</f>
        <v>8</v>
      </c>
      <c r="J14" s="77">
        <f>+G15</f>
        <v>49.297924528301884</v>
      </c>
      <c r="K14" s="83">
        <f>+G16</f>
        <v>6.6603773584905671E-2</v>
      </c>
      <c r="L14" s="79">
        <f>+G17</f>
        <v>145.17760000000001</v>
      </c>
      <c r="M14" s="82">
        <f>+G18</f>
        <v>7.2588800000000013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30"/>
    </row>
    <row r="15" spans="1:52">
      <c r="A15" s="259"/>
      <c r="B15" s="17" t="s">
        <v>3</v>
      </c>
      <c r="C15" s="18" t="s">
        <v>8</v>
      </c>
      <c r="D15" s="11">
        <f>(D14+$Q$6)/$Q$5-$Q$3</f>
        <v>49.297924528301891</v>
      </c>
      <c r="E15" s="11">
        <f>(E14+$Q$6)/$Q$5-$Q$3</f>
        <v>49.297924528301891</v>
      </c>
      <c r="F15" s="11">
        <f>(F14+$Q$6)/$Q$5-$Q$3</f>
        <v>49.297924528301891</v>
      </c>
      <c r="G15" s="30">
        <f>AVERAGE(D15:F15)</f>
        <v>49.297924528301884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Okt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130"/>
    </row>
    <row r="16" spans="1:52">
      <c r="A16" s="259"/>
      <c r="B16" s="17" t="s">
        <v>4</v>
      </c>
      <c r="C16" s="19" t="s">
        <v>9</v>
      </c>
      <c r="D16" s="4">
        <f>+(D15+$Q$3)/$Q$2</f>
        <v>6.6603773584905671E-2</v>
      </c>
      <c r="E16" s="4">
        <f>+(E15+$Q$3)/$Q$2</f>
        <v>6.6603773584905671E-2</v>
      </c>
      <c r="F16" s="4">
        <f>+(F15+$Q$3)/$Q$2</f>
        <v>6.6603773584905671E-2</v>
      </c>
      <c r="G16" s="31">
        <f>AVERAGE(D16:F16)</f>
        <v>6.6603773584905671E-2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30"/>
    </row>
    <row r="17" spans="1:52">
      <c r="A17" s="260"/>
      <c r="B17" s="17" t="s">
        <v>6</v>
      </c>
      <c r="C17" s="19" t="s">
        <v>11</v>
      </c>
      <c r="D17" s="11">
        <f>D14*$Q$8</f>
        <v>145.17760000000001</v>
      </c>
      <c r="E17" s="11">
        <f>E14*$Q$8</f>
        <v>145.17760000000001</v>
      </c>
      <c r="F17" s="11">
        <f>F14*$Q$8</f>
        <v>145.17760000000001</v>
      </c>
      <c r="G17" s="30">
        <f t="shared" ref="G17:G18" si="2">AVERAGE(D17:F17)</f>
        <v>145.17760000000001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130"/>
    </row>
    <row r="18" spans="1:52" ht="15.75" thickBot="1">
      <c r="A18" s="261"/>
      <c r="B18" s="20" t="s">
        <v>7</v>
      </c>
      <c r="C18" s="21" t="s">
        <v>12</v>
      </c>
      <c r="D18" s="22">
        <f>$P$10*10*D17/1000</f>
        <v>7.2588800000000013</v>
      </c>
      <c r="E18" s="22">
        <f>$P$10*10*E17/1000</f>
        <v>7.2588800000000013</v>
      </c>
      <c r="F18" s="22">
        <f>$P$10*10*F17/1000</f>
        <v>7.2588800000000013</v>
      </c>
      <c r="G18" s="32">
        <f t="shared" si="2"/>
        <v>7.2588800000000013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130"/>
    </row>
    <row r="19" spans="1:52" ht="15.75" thickBot="1">
      <c r="A19" s="258">
        <v>4</v>
      </c>
      <c r="B19" s="24" t="s">
        <v>5</v>
      </c>
      <c r="C19" s="36" t="s">
        <v>10</v>
      </c>
      <c r="D19" s="8">
        <v>10.4</v>
      </c>
      <c r="E19" s="8">
        <v>10.4</v>
      </c>
      <c r="F19" s="8">
        <v>10.4</v>
      </c>
      <c r="G19" s="37">
        <f>AVERAGE(D19:F19)</f>
        <v>10.4</v>
      </c>
      <c r="H19" s="241" t="str">
        <f>IF(G19&lt;$I$163,"Under",IF(AND(G19&gt;=$I$163,G19&lt;=$I$165),"Normal",IF(G19&gt;=$I$165,"Over","Prøv igen")))</f>
        <v>Over</v>
      </c>
      <c r="I19" s="76">
        <f>+G19</f>
        <v>10.4</v>
      </c>
      <c r="J19" s="77">
        <f>+G20</f>
        <v>65.796037735849069</v>
      </c>
      <c r="K19" s="83">
        <f>+G21</f>
        <v>8.1698113207547177E-2</v>
      </c>
      <c r="L19" s="79">
        <f>+G22</f>
        <v>188.73087999999998</v>
      </c>
      <c r="M19" s="82">
        <f>+G23</f>
        <v>9.4365439999999996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130"/>
    </row>
    <row r="20" spans="1:52">
      <c r="A20" s="259"/>
      <c r="B20" s="17" t="s">
        <v>3</v>
      </c>
      <c r="C20" s="18" t="s">
        <v>8</v>
      </c>
      <c r="D20" s="11">
        <f>(D19+$Q$6)/$Q$5-$Q$3</f>
        <v>65.796037735849069</v>
      </c>
      <c r="E20" s="11">
        <f>(E19+$Q$6)/$Q$5-$Q$3</f>
        <v>65.796037735849069</v>
      </c>
      <c r="F20" s="11">
        <f>(F19+$Q$6)/$Q$5-$Q$3</f>
        <v>65.796037735849069</v>
      </c>
      <c r="G20" s="30">
        <f>AVERAGE(D20:F20)</f>
        <v>65.796037735849069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130"/>
    </row>
    <row r="21" spans="1:52">
      <c r="A21" s="259"/>
      <c r="B21" s="17" t="s">
        <v>4</v>
      </c>
      <c r="C21" s="19" t="s">
        <v>9</v>
      </c>
      <c r="D21" s="4">
        <f>+(D20+$Q$3)/$Q$2</f>
        <v>8.1698113207547177E-2</v>
      </c>
      <c r="E21" s="4">
        <f>+(E20+$Q$3)/$Q$2</f>
        <v>8.1698113207547177E-2</v>
      </c>
      <c r="F21" s="4">
        <f>+(F20+$Q$3)/$Q$2</f>
        <v>8.1698113207547177E-2</v>
      </c>
      <c r="G21" s="31">
        <f>AVERAGE(D21:F21)</f>
        <v>8.1698113207547177E-2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130"/>
    </row>
    <row r="22" spans="1:52">
      <c r="A22" s="260"/>
      <c r="B22" s="17" t="s">
        <v>6</v>
      </c>
      <c r="C22" s="19" t="s">
        <v>11</v>
      </c>
      <c r="D22" s="11">
        <f>D19*$Q$8</f>
        <v>188.73088000000001</v>
      </c>
      <c r="E22" s="11">
        <f>E19*$Q$8</f>
        <v>188.73088000000001</v>
      </c>
      <c r="F22" s="11">
        <f>F19*$Q$8</f>
        <v>188.73088000000001</v>
      </c>
      <c r="G22" s="30">
        <f t="shared" ref="G22:G23" si="3">AVERAGE(D22:F22)</f>
        <v>188.73087999999998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130"/>
    </row>
    <row r="23" spans="1:52" ht="16.5" thickBot="1">
      <c r="A23" s="261"/>
      <c r="B23" s="20" t="s">
        <v>7</v>
      </c>
      <c r="C23" s="21" t="s">
        <v>12</v>
      </c>
      <c r="D23" s="22">
        <f>$P$10*10*D22/1000</f>
        <v>9.4365439999999996</v>
      </c>
      <c r="E23" s="22">
        <f>$P$10*10*E22/1000</f>
        <v>9.4365439999999996</v>
      </c>
      <c r="F23" s="22">
        <f>$P$10*10*F22/1000</f>
        <v>9.4365439999999996</v>
      </c>
      <c r="G23" s="32">
        <f t="shared" si="3"/>
        <v>9.4365439999999996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130"/>
    </row>
    <row r="24" spans="1:52" ht="16.5" thickBot="1">
      <c r="A24" s="258">
        <v>5</v>
      </c>
      <c r="B24" s="24" t="s">
        <v>5</v>
      </c>
      <c r="C24" s="36" t="s">
        <v>10</v>
      </c>
      <c r="D24" s="8">
        <v>10.5</v>
      </c>
      <c r="E24" s="8">
        <v>10.5</v>
      </c>
      <c r="F24" s="8">
        <v>10.5</v>
      </c>
      <c r="G24" s="37">
        <f>AVERAGE(D24:F24)</f>
        <v>10.5</v>
      </c>
      <c r="H24" s="241" t="str">
        <f>IF(G24&lt;$I$163,"Under",IF(AND(G24&gt;=$I$163,G24&lt;=$I$165),"Normal",IF(G24&gt;=$I$165,"Over","Prøv igen")))</f>
        <v>Over</v>
      </c>
      <c r="I24" s="76">
        <f>+G24</f>
        <v>10.5</v>
      </c>
      <c r="J24" s="77">
        <f>+G25</f>
        <v>66.483459119496857</v>
      </c>
      <c r="K24" s="83">
        <f>+G26</f>
        <v>8.2327044025157239E-2</v>
      </c>
      <c r="L24" s="79">
        <f>+G27</f>
        <v>190.54560000000001</v>
      </c>
      <c r="M24" s="82">
        <f>+G28</f>
        <v>9.5272800000000011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130"/>
    </row>
    <row r="25" spans="1:52" ht="15.75">
      <c r="A25" s="259"/>
      <c r="B25" s="17" t="s">
        <v>3</v>
      </c>
      <c r="C25" s="18" t="s">
        <v>8</v>
      </c>
      <c r="D25" s="11">
        <f>(D24+$Q$6)/$Q$5-$Q$3</f>
        <v>66.483459119496857</v>
      </c>
      <c r="E25" s="11">
        <f>(E24+$Q$6)/$Q$5-$Q$3</f>
        <v>66.483459119496857</v>
      </c>
      <c r="F25" s="11">
        <f>(F24+$Q$6)/$Q$5-$Q$3</f>
        <v>66.483459119496857</v>
      </c>
      <c r="G25" s="30">
        <f>AVERAGE(D25:F25)</f>
        <v>66.483459119496857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130"/>
    </row>
    <row r="26" spans="1:52" ht="15.75">
      <c r="A26" s="259"/>
      <c r="B26" s="17" t="s">
        <v>4</v>
      </c>
      <c r="C26" s="19" t="s">
        <v>9</v>
      </c>
      <c r="D26" s="4">
        <f>+(D25+$Q$3)/$Q$2</f>
        <v>8.2327044025157239E-2</v>
      </c>
      <c r="E26" s="4">
        <f>+(E25+$Q$3)/$Q$2</f>
        <v>8.2327044025157239E-2</v>
      </c>
      <c r="F26" s="4">
        <f>+(F25+$Q$3)/$Q$2</f>
        <v>8.2327044025157239E-2</v>
      </c>
      <c r="G26" s="31">
        <f>AVERAGE(D26:F26)</f>
        <v>8.2327044025157239E-2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130"/>
    </row>
    <row r="27" spans="1:52">
      <c r="A27" s="260"/>
      <c r="B27" s="17" t="s">
        <v>6</v>
      </c>
      <c r="C27" s="19" t="s">
        <v>11</v>
      </c>
      <c r="D27" s="11">
        <f>D24*$Q$8</f>
        <v>190.54560000000001</v>
      </c>
      <c r="E27" s="11">
        <f>E24*$Q$8</f>
        <v>190.54560000000001</v>
      </c>
      <c r="F27" s="11">
        <f>F24*$Q$8</f>
        <v>190.54560000000001</v>
      </c>
      <c r="G27" s="30">
        <f t="shared" ref="G27:G28" si="4">AVERAGE(D27:F27)</f>
        <v>190.54560000000001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130"/>
    </row>
    <row r="28" spans="1:52" ht="15.75" thickBot="1">
      <c r="A28" s="261"/>
      <c r="B28" s="20" t="s">
        <v>7</v>
      </c>
      <c r="C28" s="21" t="s">
        <v>12</v>
      </c>
      <c r="D28" s="22">
        <f>$P$10*10*D27/1000</f>
        <v>9.5272800000000011</v>
      </c>
      <c r="E28" s="22">
        <f>$P$10*10*E27/1000</f>
        <v>9.5272800000000011</v>
      </c>
      <c r="F28" s="22">
        <f>$P$10*10*F27/1000</f>
        <v>9.5272800000000011</v>
      </c>
      <c r="G28" s="32">
        <f t="shared" si="4"/>
        <v>9.5272800000000011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130"/>
    </row>
    <row r="29" spans="1:52" ht="15.75" thickBot="1">
      <c r="A29" s="258">
        <v>6</v>
      </c>
      <c r="B29" s="24" t="s">
        <v>5</v>
      </c>
      <c r="C29" s="36" t="s">
        <v>10</v>
      </c>
      <c r="D29" s="8">
        <v>8</v>
      </c>
      <c r="E29" s="8">
        <v>8</v>
      </c>
      <c r="F29" s="8">
        <v>8</v>
      </c>
      <c r="G29" s="37">
        <f>AVERAGE(D29:F29)</f>
        <v>8</v>
      </c>
      <c r="H29" s="241" t="str">
        <f>IF(G29&lt;$I$163,"Under",IF(AND(G29&gt;=$I$163,G29&lt;=$I$165),"Normal",IF(G29&gt;=$I$165,"Over","Prøv igen")))</f>
        <v>Over</v>
      </c>
      <c r="I29" s="76">
        <f>+G29</f>
        <v>8</v>
      </c>
      <c r="J29" s="77">
        <f>+G30</f>
        <v>49.297924528301884</v>
      </c>
      <c r="K29" s="83">
        <f>+G31</f>
        <v>6.6603773584905671E-2</v>
      </c>
      <c r="L29" s="79">
        <f>+G32</f>
        <v>145.17760000000001</v>
      </c>
      <c r="M29" s="82">
        <f>+G33</f>
        <v>7.2588800000000013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130"/>
    </row>
    <row r="30" spans="1:52">
      <c r="A30" s="259"/>
      <c r="B30" s="17" t="s">
        <v>3</v>
      </c>
      <c r="C30" s="18" t="s">
        <v>8</v>
      </c>
      <c r="D30" s="11">
        <f>(D29+$Q$6)/$Q$5-$Q$3</f>
        <v>49.297924528301891</v>
      </c>
      <c r="E30" s="11">
        <f>(E29+$Q$6)/$Q$5-$Q$3</f>
        <v>49.297924528301891</v>
      </c>
      <c r="F30" s="11">
        <f>(F29+$Q$6)/$Q$5-$Q$3</f>
        <v>49.297924528301891</v>
      </c>
      <c r="G30" s="30">
        <f>AVERAGE(D30:F30)</f>
        <v>49.297924528301884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130"/>
    </row>
    <row r="31" spans="1:52">
      <c r="A31" s="259"/>
      <c r="B31" s="17" t="s">
        <v>4</v>
      </c>
      <c r="C31" s="19" t="s">
        <v>9</v>
      </c>
      <c r="D31" s="4">
        <f>+(D30+$Q$3)/$Q$2</f>
        <v>6.6603773584905671E-2</v>
      </c>
      <c r="E31" s="4">
        <f>+(E30+$Q$3)/$Q$2</f>
        <v>6.6603773584905671E-2</v>
      </c>
      <c r="F31" s="4">
        <f>+(F30+$Q$3)/$Q$2</f>
        <v>6.6603773584905671E-2</v>
      </c>
      <c r="G31" s="31">
        <f>AVERAGE(D31:F31)</f>
        <v>6.6603773584905671E-2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130"/>
    </row>
    <row r="32" spans="1:52">
      <c r="A32" s="260"/>
      <c r="B32" s="17" t="s">
        <v>6</v>
      </c>
      <c r="C32" s="19" t="s">
        <v>11</v>
      </c>
      <c r="D32" s="11">
        <f>D29*$Q$8</f>
        <v>145.17760000000001</v>
      </c>
      <c r="E32" s="11">
        <f>E29*$Q$8</f>
        <v>145.17760000000001</v>
      </c>
      <c r="F32" s="11">
        <f>F29*$Q$8</f>
        <v>145.17760000000001</v>
      </c>
      <c r="G32" s="30">
        <f t="shared" ref="G32:G33" si="5">AVERAGE(D32:F32)</f>
        <v>145.17760000000001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30"/>
    </row>
    <row r="33" spans="1:52" ht="15.75" thickBot="1">
      <c r="A33" s="261"/>
      <c r="B33" s="20" t="s">
        <v>7</v>
      </c>
      <c r="C33" s="21" t="s">
        <v>12</v>
      </c>
      <c r="D33" s="22">
        <f>$P$10*10*D32/1000</f>
        <v>7.2588800000000013</v>
      </c>
      <c r="E33" s="22">
        <f>$P$10*10*E32/1000</f>
        <v>7.2588800000000013</v>
      </c>
      <c r="F33" s="22">
        <f>$P$10*10*F32/1000</f>
        <v>7.2588800000000013</v>
      </c>
      <c r="G33" s="32">
        <f t="shared" si="5"/>
        <v>7.2588800000000013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130"/>
    </row>
    <row r="34" spans="1:52" ht="15.75" thickBot="1">
      <c r="A34" s="258">
        <v>7</v>
      </c>
      <c r="B34" s="24" t="s">
        <v>5</v>
      </c>
      <c r="C34" s="36" t="s">
        <v>10</v>
      </c>
      <c r="D34" s="8">
        <v>10.8</v>
      </c>
      <c r="E34" s="8">
        <v>10.8</v>
      </c>
      <c r="F34" s="8">
        <v>10.8</v>
      </c>
      <c r="G34" s="37">
        <f>AVERAGE(D34:F34)</f>
        <v>10.800000000000002</v>
      </c>
      <c r="H34" s="241" t="str">
        <f>IF(G34&lt;$I$163,"Under",IF(AND(G34&gt;=$I$163,G34&lt;=$I$165),"Normal",IF(G34&gt;=$I$165,"Over","Prøv igen")))</f>
        <v>Over</v>
      </c>
      <c r="I34" s="76">
        <f>+G34</f>
        <v>10.800000000000002</v>
      </c>
      <c r="J34" s="77">
        <f>+G35</f>
        <v>68.545723270440263</v>
      </c>
      <c r="K34" s="83">
        <f>+G36</f>
        <v>8.4213836477987428E-2</v>
      </c>
      <c r="L34" s="79">
        <f>+G37</f>
        <v>195.98976000000002</v>
      </c>
      <c r="M34" s="82">
        <f>+G38</f>
        <v>9.799488000000002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130"/>
    </row>
    <row r="35" spans="1:52">
      <c r="A35" s="259"/>
      <c r="B35" s="17" t="s">
        <v>3</v>
      </c>
      <c r="C35" s="18" t="s">
        <v>8</v>
      </c>
      <c r="D35" s="11">
        <f>(D34+$Q$6)/$Q$5-$Q$3</f>
        <v>68.545723270440263</v>
      </c>
      <c r="E35" s="11">
        <f>(E34+$Q$6)/$Q$5-$Q$3</f>
        <v>68.545723270440263</v>
      </c>
      <c r="F35" s="11">
        <f>(F34+$Q$6)/$Q$5-$Q$3</f>
        <v>68.545723270440263</v>
      </c>
      <c r="G35" s="30">
        <f>AVERAGE(D35:F35)</f>
        <v>68.545723270440263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130"/>
    </row>
    <row r="36" spans="1:52">
      <c r="A36" s="259"/>
      <c r="B36" s="17" t="s">
        <v>4</v>
      </c>
      <c r="C36" s="19" t="s">
        <v>9</v>
      </c>
      <c r="D36" s="4">
        <f>+(D35+$Q$3)/$Q$2</f>
        <v>8.4213836477987428E-2</v>
      </c>
      <c r="E36" s="4">
        <f>+(E35+$Q$3)/$Q$2</f>
        <v>8.4213836477987428E-2</v>
      </c>
      <c r="F36" s="4">
        <f>+(F35+$Q$3)/$Q$2</f>
        <v>8.4213836477987428E-2</v>
      </c>
      <c r="G36" s="31">
        <f>AVERAGE(D36:F36)</f>
        <v>8.4213836477987428E-2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130"/>
    </row>
    <row r="37" spans="1:52">
      <c r="A37" s="260"/>
      <c r="B37" s="17" t="s">
        <v>6</v>
      </c>
      <c r="C37" s="19" t="s">
        <v>11</v>
      </c>
      <c r="D37" s="11">
        <f>D34*$Q$8</f>
        <v>195.98976000000002</v>
      </c>
      <c r="E37" s="11">
        <f>E34*$Q$8</f>
        <v>195.98976000000002</v>
      </c>
      <c r="F37" s="11">
        <f>F34*$Q$8</f>
        <v>195.98976000000002</v>
      </c>
      <c r="G37" s="30">
        <f t="shared" ref="G37:G38" si="6">AVERAGE(D37:F37)</f>
        <v>195.98976000000002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130"/>
    </row>
    <row r="38" spans="1:52" ht="15.75" thickBot="1">
      <c r="A38" s="261"/>
      <c r="B38" s="20" t="s">
        <v>7</v>
      </c>
      <c r="C38" s="21" t="s">
        <v>12</v>
      </c>
      <c r="D38" s="22">
        <f>$P$10*10*D37/1000</f>
        <v>9.799488000000002</v>
      </c>
      <c r="E38" s="22">
        <f>$P$10*10*E37/1000</f>
        <v>9.799488000000002</v>
      </c>
      <c r="F38" s="22">
        <f>$P$10*10*F37/1000</f>
        <v>9.799488000000002</v>
      </c>
      <c r="G38" s="32">
        <f t="shared" si="6"/>
        <v>9.799488000000002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130"/>
    </row>
    <row r="39" spans="1:52" ht="15.75" thickBot="1">
      <c r="A39" s="258">
        <v>8</v>
      </c>
      <c r="B39" s="24" t="s">
        <v>5</v>
      </c>
      <c r="C39" s="36" t="s">
        <v>10</v>
      </c>
      <c r="D39" s="8">
        <v>10.199999999999999</v>
      </c>
      <c r="E39" s="8">
        <v>10.199999999999999</v>
      </c>
      <c r="F39" s="8">
        <v>10.199999999999999</v>
      </c>
      <c r="G39" s="37">
        <f>AVERAGE(D39:F39)</f>
        <v>10.199999999999999</v>
      </c>
      <c r="H39" s="241" t="str">
        <f>IF(G39&lt;$I$163,"Under",IF(AND(G39&gt;=$I$163,G39&lt;=$I$165),"Normal",IF(G39&gt;=$I$165,"Over","Prøv igen")))</f>
        <v>Over</v>
      </c>
      <c r="I39" s="76">
        <f>+G39</f>
        <v>10.199999999999999</v>
      </c>
      <c r="J39" s="77">
        <f>+G40</f>
        <v>64.421194968553465</v>
      </c>
      <c r="K39" s="83">
        <f>+G41</f>
        <v>8.0440251572327051E-2</v>
      </c>
      <c r="L39" s="79">
        <f>+G42</f>
        <v>185.10144</v>
      </c>
      <c r="M39" s="82">
        <f>+G43</f>
        <v>9.2550720000000002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130"/>
    </row>
    <row r="40" spans="1:52">
      <c r="A40" s="259"/>
      <c r="B40" s="17" t="s">
        <v>3</v>
      </c>
      <c r="C40" s="18" t="s">
        <v>8</v>
      </c>
      <c r="D40" s="11">
        <f>(D39+$Q$6)/$Q$5-$Q$3</f>
        <v>64.421194968553465</v>
      </c>
      <c r="E40" s="11">
        <f>(E39+$Q$6)/$Q$5-$Q$3</f>
        <v>64.421194968553465</v>
      </c>
      <c r="F40" s="11">
        <f>(F39+$Q$6)/$Q$5-$Q$3</f>
        <v>64.421194968553465</v>
      </c>
      <c r="G40" s="30">
        <f>AVERAGE(D40:F40)</f>
        <v>64.421194968553465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130"/>
    </row>
    <row r="41" spans="1:52">
      <c r="A41" s="259"/>
      <c r="B41" s="17" t="s">
        <v>4</v>
      </c>
      <c r="C41" s="19" t="s">
        <v>9</v>
      </c>
      <c r="D41" s="4">
        <f>+(D40+$Q$3)/$Q$2</f>
        <v>8.0440251572327051E-2</v>
      </c>
      <c r="E41" s="4">
        <f>+(E40+$Q$3)/$Q$2</f>
        <v>8.0440251572327051E-2</v>
      </c>
      <c r="F41" s="4">
        <f>+(F40+$Q$3)/$Q$2</f>
        <v>8.0440251572327051E-2</v>
      </c>
      <c r="G41" s="31">
        <f>AVERAGE(D41:F41)</f>
        <v>8.0440251572327051E-2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130"/>
    </row>
    <row r="42" spans="1:52">
      <c r="A42" s="260"/>
      <c r="B42" s="17" t="s">
        <v>6</v>
      </c>
      <c r="C42" s="19" t="s">
        <v>11</v>
      </c>
      <c r="D42" s="11">
        <f>D39*$Q$8</f>
        <v>185.10144</v>
      </c>
      <c r="E42" s="11">
        <f>E39*$Q$8</f>
        <v>185.10144</v>
      </c>
      <c r="F42" s="11">
        <f>F39*$Q$8</f>
        <v>185.10144</v>
      </c>
      <c r="G42" s="30">
        <f t="shared" ref="G42:G43" si="7">AVERAGE(D42:F42)</f>
        <v>185.10144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130"/>
    </row>
    <row r="43" spans="1:52" ht="15.75" thickBot="1">
      <c r="A43" s="261"/>
      <c r="B43" s="20" t="s">
        <v>7</v>
      </c>
      <c r="C43" s="21" t="s">
        <v>12</v>
      </c>
      <c r="D43" s="22">
        <f>$P$10*10*D42/1000</f>
        <v>9.2550720000000002</v>
      </c>
      <c r="E43" s="22">
        <f>$P$10*10*E42/1000</f>
        <v>9.2550720000000002</v>
      </c>
      <c r="F43" s="22">
        <f>$P$10*10*F42/1000</f>
        <v>9.2550720000000002</v>
      </c>
      <c r="G43" s="32">
        <f t="shared" si="7"/>
        <v>9.2550720000000002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130"/>
    </row>
    <row r="44" spans="1:52" ht="15.75" thickBot="1">
      <c r="A44" s="258">
        <v>9</v>
      </c>
      <c r="B44" s="24" t="s">
        <v>5</v>
      </c>
      <c r="C44" s="36" t="s">
        <v>10</v>
      </c>
      <c r="D44" s="8">
        <v>9</v>
      </c>
      <c r="E44" s="8">
        <v>9</v>
      </c>
      <c r="F44" s="8">
        <v>9</v>
      </c>
      <c r="G44" s="37">
        <f>AVERAGE(D44:F44)</f>
        <v>9</v>
      </c>
      <c r="H44" s="241" t="str">
        <f>IF(G44&lt;$I$163,"Under",IF(AND(G44&gt;=$I$163,G44&lt;=$I$165),"Normal",IF(G44&gt;=$I$165,"Over","Prøv igen")))</f>
        <v>Over</v>
      </c>
      <c r="I44" s="76">
        <f>+G44</f>
        <v>9</v>
      </c>
      <c r="J44" s="77">
        <f>+G45</f>
        <v>56.17213836477989</v>
      </c>
      <c r="K44" s="83">
        <f>+G46</f>
        <v>7.2893081761006298E-2</v>
      </c>
      <c r="L44" s="79">
        <f>+G47</f>
        <v>163.32480000000001</v>
      </c>
      <c r="M44" s="82">
        <f>+G48</f>
        <v>8.1662400000000002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130"/>
    </row>
    <row r="45" spans="1:52">
      <c r="A45" s="259"/>
      <c r="B45" s="17" t="s">
        <v>3</v>
      </c>
      <c r="C45" s="18" t="s">
        <v>8</v>
      </c>
      <c r="D45" s="11">
        <f>(D44+$Q$6)/$Q$5-$Q$3</f>
        <v>56.172138364779883</v>
      </c>
      <c r="E45" s="11">
        <f>(E44+$Q$6)/$Q$5-$Q$3</f>
        <v>56.172138364779883</v>
      </c>
      <c r="F45" s="11">
        <f>(F44+$Q$6)/$Q$5-$Q$3</f>
        <v>56.172138364779883</v>
      </c>
      <c r="G45" s="30">
        <f>AVERAGE(D45:F45)</f>
        <v>56.17213836477989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130"/>
    </row>
    <row r="46" spans="1:52">
      <c r="A46" s="259"/>
      <c r="B46" s="17" t="s">
        <v>4</v>
      </c>
      <c r="C46" s="19" t="s">
        <v>9</v>
      </c>
      <c r="D46" s="4">
        <f>+(D45+$Q$3)/$Q$2</f>
        <v>7.2893081761006298E-2</v>
      </c>
      <c r="E46" s="4">
        <f>+(E45+$Q$3)/$Q$2</f>
        <v>7.2893081761006298E-2</v>
      </c>
      <c r="F46" s="4">
        <f>+(F45+$Q$3)/$Q$2</f>
        <v>7.2893081761006298E-2</v>
      </c>
      <c r="G46" s="31">
        <f>AVERAGE(D46:F46)</f>
        <v>7.2893081761006298E-2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130"/>
    </row>
    <row r="47" spans="1:52">
      <c r="A47" s="260"/>
      <c r="B47" s="17" t="s">
        <v>6</v>
      </c>
      <c r="C47" s="19" t="s">
        <v>11</v>
      </c>
      <c r="D47" s="11">
        <f>D44*$Q$8</f>
        <v>163.32480000000001</v>
      </c>
      <c r="E47" s="11">
        <f>E44*$Q$8</f>
        <v>163.32480000000001</v>
      </c>
      <c r="F47" s="11">
        <f>F44*$Q$8</f>
        <v>163.32480000000001</v>
      </c>
      <c r="G47" s="30">
        <f t="shared" ref="G47:G48" si="8">AVERAGE(D47:F47)</f>
        <v>163.32480000000001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30"/>
    </row>
    <row r="48" spans="1:52" ht="15.75" thickBot="1">
      <c r="A48" s="261"/>
      <c r="B48" s="20" t="s">
        <v>7</v>
      </c>
      <c r="C48" s="21" t="s">
        <v>12</v>
      </c>
      <c r="D48" s="22">
        <f>$P$10*10*D47/1000</f>
        <v>8.1662400000000002</v>
      </c>
      <c r="E48" s="22">
        <f>$P$10*10*E47/1000</f>
        <v>8.1662400000000002</v>
      </c>
      <c r="F48" s="22">
        <f>$P$10*10*F47/1000</f>
        <v>8.1662400000000002</v>
      </c>
      <c r="G48" s="32">
        <f t="shared" si="8"/>
        <v>8.1662400000000002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30"/>
    </row>
    <row r="49" spans="1:52" ht="15.75" thickBot="1">
      <c r="A49" s="258">
        <v>10</v>
      </c>
      <c r="B49" s="24" t="s">
        <v>5</v>
      </c>
      <c r="C49" s="36" t="s">
        <v>10</v>
      </c>
      <c r="D49" s="8">
        <v>9</v>
      </c>
      <c r="E49" s="8">
        <v>9</v>
      </c>
      <c r="F49" s="8">
        <v>9</v>
      </c>
      <c r="G49" s="37">
        <f>AVERAGE(D49:F49)</f>
        <v>9</v>
      </c>
      <c r="H49" s="241" t="str">
        <f>IF(G49&lt;$I$163,"Under",IF(AND(G49&gt;=$I$163,G49&lt;=$I$165),"Normal",IF(G49&gt;=$I$165,"Over","Prøv igen")))</f>
        <v>Over</v>
      </c>
      <c r="I49" s="76">
        <f>+G49</f>
        <v>9</v>
      </c>
      <c r="J49" s="77">
        <f>+G50</f>
        <v>56.17213836477989</v>
      </c>
      <c r="K49" s="83">
        <f>+G51</f>
        <v>7.2893081761006298E-2</v>
      </c>
      <c r="L49" s="79">
        <f>+G52</f>
        <v>163.32480000000001</v>
      </c>
      <c r="M49" s="82">
        <f>+G53</f>
        <v>8.1662400000000002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30"/>
    </row>
    <row r="50" spans="1:52">
      <c r="A50" s="259"/>
      <c r="B50" s="17" t="s">
        <v>3</v>
      </c>
      <c r="C50" s="18" t="s">
        <v>8</v>
      </c>
      <c r="D50" s="11">
        <f>(D49+$Q$6)/$Q$5-$Q$3</f>
        <v>56.172138364779883</v>
      </c>
      <c r="E50" s="11">
        <f>(E49+$Q$6)/$Q$5-$Q$3</f>
        <v>56.172138364779883</v>
      </c>
      <c r="F50" s="11">
        <f>(F49+$Q$6)/$Q$5-$Q$3</f>
        <v>56.172138364779883</v>
      </c>
      <c r="G50" s="30">
        <f>AVERAGE(D50:F50)</f>
        <v>56.17213836477989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30"/>
    </row>
    <row r="51" spans="1:52">
      <c r="A51" s="259"/>
      <c r="B51" s="17" t="s">
        <v>4</v>
      </c>
      <c r="C51" s="19" t="s">
        <v>9</v>
      </c>
      <c r="D51" s="4">
        <f>+(D50+$Q$3)/$Q$2</f>
        <v>7.2893081761006298E-2</v>
      </c>
      <c r="E51" s="4">
        <f>+(E50+$Q$3)/$Q$2</f>
        <v>7.2893081761006298E-2</v>
      </c>
      <c r="F51" s="4">
        <f>+(F50+$Q$3)/$Q$2</f>
        <v>7.2893081761006298E-2</v>
      </c>
      <c r="G51" s="31">
        <f>AVERAGE(D51:F51)</f>
        <v>7.2893081761006298E-2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30"/>
    </row>
    <row r="52" spans="1:52">
      <c r="A52" s="260"/>
      <c r="B52" s="17" t="s">
        <v>6</v>
      </c>
      <c r="C52" s="19" t="s">
        <v>11</v>
      </c>
      <c r="D52" s="11">
        <f>D49*$Q$8</f>
        <v>163.32480000000001</v>
      </c>
      <c r="E52" s="11">
        <f>E49*$Q$8</f>
        <v>163.32480000000001</v>
      </c>
      <c r="F52" s="11">
        <f>F49*$Q$8</f>
        <v>163.32480000000001</v>
      </c>
      <c r="G52" s="30">
        <f t="shared" ref="G52:G53" si="9">AVERAGE(D52:F52)</f>
        <v>163.32480000000001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30"/>
    </row>
    <row r="53" spans="1:52" ht="15.75" thickBot="1">
      <c r="A53" s="261"/>
      <c r="B53" s="20" t="s">
        <v>7</v>
      </c>
      <c r="C53" s="21" t="s">
        <v>12</v>
      </c>
      <c r="D53" s="22">
        <f>$P$10*10*D52/1000</f>
        <v>8.1662400000000002</v>
      </c>
      <c r="E53" s="22">
        <f>$P$10*10*E52/1000</f>
        <v>8.1662400000000002</v>
      </c>
      <c r="F53" s="22">
        <f>$P$10*10*F52/1000</f>
        <v>8.1662400000000002</v>
      </c>
      <c r="G53" s="32">
        <f t="shared" si="9"/>
        <v>8.1662400000000002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30"/>
    </row>
    <row r="54" spans="1:52" ht="15.75" thickBot="1">
      <c r="A54" s="255">
        <v>11</v>
      </c>
      <c r="B54" s="24" t="s">
        <v>5</v>
      </c>
      <c r="C54" s="36" t="s">
        <v>10</v>
      </c>
      <c r="D54" s="8">
        <v>9</v>
      </c>
      <c r="E54" s="8">
        <v>9</v>
      </c>
      <c r="F54" s="8">
        <v>9</v>
      </c>
      <c r="G54" s="37">
        <f>AVERAGE(D54:F54)</f>
        <v>9</v>
      </c>
      <c r="H54" s="241" t="str">
        <f>IF(G54&lt;$I$163,"Under",IF(AND(G54&gt;=$I$163,G54&lt;=$I$165),"Normal",IF(G54&gt;=$I$165,"Over","Prøv igen")))</f>
        <v>Over</v>
      </c>
      <c r="I54" s="76">
        <f>+G54</f>
        <v>9</v>
      </c>
      <c r="J54" s="77">
        <f>+G55</f>
        <v>56.17213836477989</v>
      </c>
      <c r="K54" s="83">
        <f>+G56</f>
        <v>7.2893081761006298E-2</v>
      </c>
      <c r="L54" s="79">
        <f>+G57</f>
        <v>163.32480000000001</v>
      </c>
      <c r="M54" s="82">
        <f>+G58</f>
        <v>8.1662400000000002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30"/>
    </row>
    <row r="55" spans="1:52">
      <c r="A55" s="256"/>
      <c r="B55" s="17" t="s">
        <v>3</v>
      </c>
      <c r="C55" s="18" t="s">
        <v>8</v>
      </c>
      <c r="D55" s="11">
        <f>(D54+$Q$6)/$Q$5-$Q$3</f>
        <v>56.172138364779883</v>
      </c>
      <c r="E55" s="11">
        <f>(E54+$Q$6)/$Q$5-$Q$3</f>
        <v>56.172138364779883</v>
      </c>
      <c r="F55" s="11">
        <f>(F54+$Q$6)/$Q$5-$Q$3</f>
        <v>56.172138364779883</v>
      </c>
      <c r="G55" s="30">
        <f>AVERAGE(D55:F55)</f>
        <v>56.17213836477989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30"/>
    </row>
    <row r="56" spans="1:52">
      <c r="A56" s="256"/>
      <c r="B56" s="17" t="s">
        <v>4</v>
      </c>
      <c r="C56" s="19" t="s">
        <v>9</v>
      </c>
      <c r="D56" s="4">
        <f>+(D55+$Q$3)/$Q$2</f>
        <v>7.2893081761006298E-2</v>
      </c>
      <c r="E56" s="4">
        <f>+(E55+$Q$3)/$Q$2</f>
        <v>7.2893081761006298E-2</v>
      </c>
      <c r="F56" s="4">
        <f>+(F55+$Q$3)/$Q$2</f>
        <v>7.2893081761006298E-2</v>
      </c>
      <c r="G56" s="31">
        <f>AVERAGE(D56:F56)</f>
        <v>7.2893081761006298E-2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30"/>
    </row>
    <row r="57" spans="1:52">
      <c r="A57" s="256"/>
      <c r="B57" s="17" t="s">
        <v>6</v>
      </c>
      <c r="C57" s="19" t="s">
        <v>11</v>
      </c>
      <c r="D57" s="11">
        <f>D54*$Q$8</f>
        <v>163.32480000000001</v>
      </c>
      <c r="E57" s="11">
        <f>E54*$Q$8</f>
        <v>163.32480000000001</v>
      </c>
      <c r="F57" s="11">
        <f>F54*$Q$8</f>
        <v>163.32480000000001</v>
      </c>
      <c r="G57" s="30">
        <f t="shared" ref="G57:G58" si="10">AVERAGE(D57:F57)</f>
        <v>163.32480000000001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30"/>
    </row>
    <row r="58" spans="1:52" ht="15.75" thickBot="1">
      <c r="A58" s="257"/>
      <c r="B58" s="20" t="s">
        <v>7</v>
      </c>
      <c r="C58" s="21" t="s">
        <v>12</v>
      </c>
      <c r="D58" s="22">
        <f>$P$10*10*D57/1000</f>
        <v>8.1662400000000002</v>
      </c>
      <c r="E58" s="22">
        <f>$P$10*10*E57/1000</f>
        <v>8.1662400000000002</v>
      </c>
      <c r="F58" s="22">
        <f>$P$10*10*F57/1000</f>
        <v>8.1662400000000002</v>
      </c>
      <c r="G58" s="32">
        <f t="shared" si="10"/>
        <v>8.1662400000000002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30"/>
    </row>
    <row r="59" spans="1:52" ht="15.75" thickBot="1">
      <c r="A59" s="258">
        <v>12</v>
      </c>
      <c r="B59" s="24" t="s">
        <v>5</v>
      </c>
      <c r="C59" s="36" t="s">
        <v>10</v>
      </c>
      <c r="D59" s="8">
        <v>10.199999999999999</v>
      </c>
      <c r="E59" s="8">
        <v>10.199999999999999</v>
      </c>
      <c r="F59" s="8">
        <v>10.199999999999999</v>
      </c>
      <c r="G59" s="37">
        <f>AVERAGE(D59:F59)</f>
        <v>10.199999999999999</v>
      </c>
      <c r="H59" s="241" t="str">
        <f>IF(G59&lt;$I$163,"Under",IF(AND(G59&gt;=$I$163,G59&lt;=$I$165),"Normal",IF(G59&gt;=$I$165,"Over","Prøv igen")))</f>
        <v>Over</v>
      </c>
      <c r="I59" s="76">
        <f>+G59</f>
        <v>10.199999999999999</v>
      </c>
      <c r="J59" s="77">
        <f>+G60</f>
        <v>64.421194968553465</v>
      </c>
      <c r="K59" s="83">
        <f>+G61</f>
        <v>8.0440251572327051E-2</v>
      </c>
      <c r="L59" s="79">
        <f>+G62</f>
        <v>185.10144</v>
      </c>
      <c r="M59" s="82">
        <f>+G63</f>
        <v>9.2550720000000002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30"/>
    </row>
    <row r="60" spans="1:52">
      <c r="A60" s="259"/>
      <c r="B60" s="17" t="s">
        <v>3</v>
      </c>
      <c r="C60" s="18" t="s">
        <v>8</v>
      </c>
      <c r="D60" s="11">
        <f>(D59+$Q$6)/$Q$5-$Q$3</f>
        <v>64.421194968553465</v>
      </c>
      <c r="E60" s="11">
        <f>(E59+$Q$6)/$Q$5-$Q$3</f>
        <v>64.421194968553465</v>
      </c>
      <c r="F60" s="11">
        <f>(F59+$Q$6)/$Q$5-$Q$3</f>
        <v>64.421194968553465</v>
      </c>
      <c r="G60" s="30">
        <f>AVERAGE(D60:F60)</f>
        <v>64.421194968553465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30"/>
    </row>
    <row r="61" spans="1:52">
      <c r="A61" s="259"/>
      <c r="B61" s="17" t="s">
        <v>4</v>
      </c>
      <c r="C61" s="19" t="s">
        <v>9</v>
      </c>
      <c r="D61" s="4">
        <f>+(D60+$Q$3)/$Q$2</f>
        <v>8.0440251572327051E-2</v>
      </c>
      <c r="E61" s="4">
        <f>+(E60+$Q$3)/$Q$2</f>
        <v>8.0440251572327051E-2</v>
      </c>
      <c r="F61" s="4">
        <f>+(F60+$Q$3)/$Q$2</f>
        <v>8.0440251572327051E-2</v>
      </c>
      <c r="G61" s="31">
        <f>AVERAGE(D61:F61)</f>
        <v>8.0440251572327051E-2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30"/>
    </row>
    <row r="62" spans="1:52">
      <c r="A62" s="260"/>
      <c r="B62" s="17" t="s">
        <v>6</v>
      </c>
      <c r="C62" s="19" t="s">
        <v>11</v>
      </c>
      <c r="D62" s="11">
        <f>D59*$Q$8</f>
        <v>185.10144</v>
      </c>
      <c r="E62" s="11">
        <f>E59*$Q$8</f>
        <v>185.10144</v>
      </c>
      <c r="F62" s="11">
        <f>F59*$Q$8</f>
        <v>185.10144</v>
      </c>
      <c r="G62" s="30">
        <f t="shared" ref="G62:G63" si="11">AVERAGE(D62:F62)</f>
        <v>185.10144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30"/>
    </row>
    <row r="63" spans="1:52" ht="15.75" thickBot="1">
      <c r="A63" s="261"/>
      <c r="B63" s="20" t="s">
        <v>7</v>
      </c>
      <c r="C63" s="21" t="s">
        <v>12</v>
      </c>
      <c r="D63" s="22">
        <f>$P$10*10*D62/1000</f>
        <v>9.2550720000000002</v>
      </c>
      <c r="E63" s="22">
        <f>$P$10*10*E62/1000</f>
        <v>9.2550720000000002</v>
      </c>
      <c r="F63" s="22">
        <f>$P$10*10*F62/1000</f>
        <v>9.2550720000000002</v>
      </c>
      <c r="G63" s="32">
        <f t="shared" si="11"/>
        <v>9.2550720000000002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30"/>
    </row>
    <row r="64" spans="1:52" ht="15.75" thickBot="1">
      <c r="A64" s="259">
        <v>13</v>
      </c>
      <c r="B64" s="24" t="s">
        <v>5</v>
      </c>
      <c r="C64" s="36" t="s">
        <v>10</v>
      </c>
      <c r="D64" s="8">
        <v>9</v>
      </c>
      <c r="E64" s="8">
        <v>9</v>
      </c>
      <c r="F64" s="8">
        <v>9</v>
      </c>
      <c r="G64" s="37">
        <f>AVERAGE(D64:F64)</f>
        <v>9</v>
      </c>
      <c r="H64" s="241" t="str">
        <f>IF(G64&lt;$I$163,"Under",IF(AND(G64&gt;=$I$163,G64&lt;=$I$165),"Normal",IF(G64&gt;=$I$165,"Over","Prøv igen")))</f>
        <v>Over</v>
      </c>
      <c r="I64" s="76">
        <f>+G64</f>
        <v>9</v>
      </c>
      <c r="J64" s="77">
        <f>+G65</f>
        <v>56.17213836477989</v>
      </c>
      <c r="K64" s="83">
        <f>+G66</f>
        <v>7.2893081761006298E-2</v>
      </c>
      <c r="L64" s="79">
        <f>+G67</f>
        <v>163.32480000000001</v>
      </c>
      <c r="M64" s="82">
        <f>+G68</f>
        <v>8.1662400000000002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30"/>
    </row>
    <row r="65" spans="1:52">
      <c r="A65" s="259"/>
      <c r="B65" s="17" t="s">
        <v>3</v>
      </c>
      <c r="C65" s="18" t="s">
        <v>8</v>
      </c>
      <c r="D65" s="11">
        <f>(D64+$Q$6)/$Q$5-$Q$3</f>
        <v>56.172138364779883</v>
      </c>
      <c r="E65" s="11">
        <f>(E64+$Q$6)/$Q$5-$Q$3</f>
        <v>56.172138364779883</v>
      </c>
      <c r="F65" s="11">
        <f>(F64+$Q$6)/$Q$5-$Q$3</f>
        <v>56.172138364779883</v>
      </c>
      <c r="G65" s="30">
        <f>AVERAGE(D65:F65)</f>
        <v>56.17213836477989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30"/>
    </row>
    <row r="66" spans="1:52">
      <c r="A66" s="259"/>
      <c r="B66" s="17" t="s">
        <v>4</v>
      </c>
      <c r="C66" s="19" t="s">
        <v>9</v>
      </c>
      <c r="D66" s="4">
        <f>+(D65+$Q$3)/$Q$2</f>
        <v>7.2893081761006298E-2</v>
      </c>
      <c r="E66" s="4">
        <f>+(E65+$Q$3)/$Q$2</f>
        <v>7.2893081761006298E-2</v>
      </c>
      <c r="F66" s="4">
        <f>+(F65+$Q$3)/$Q$2</f>
        <v>7.2893081761006298E-2</v>
      </c>
      <c r="G66" s="31">
        <f>AVERAGE(D66:F66)</f>
        <v>7.2893081761006298E-2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30"/>
    </row>
    <row r="67" spans="1:52">
      <c r="A67" s="260"/>
      <c r="B67" s="17" t="s">
        <v>6</v>
      </c>
      <c r="C67" s="19" t="s">
        <v>11</v>
      </c>
      <c r="D67" s="11">
        <f>D64*$Q$8</f>
        <v>163.32480000000001</v>
      </c>
      <c r="E67" s="11">
        <f>E64*$Q$8</f>
        <v>163.32480000000001</v>
      </c>
      <c r="F67" s="11">
        <f>F64*$Q$8</f>
        <v>163.32480000000001</v>
      </c>
      <c r="G67" s="30">
        <f t="shared" ref="G67:G68" si="12">AVERAGE(D67:F67)</f>
        <v>163.32480000000001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30"/>
    </row>
    <row r="68" spans="1:52" ht="15.75" thickBot="1">
      <c r="A68" s="261"/>
      <c r="B68" s="20" t="s">
        <v>7</v>
      </c>
      <c r="C68" s="21" t="s">
        <v>12</v>
      </c>
      <c r="D68" s="22">
        <f>$P$10*10*D67/1000</f>
        <v>8.1662400000000002</v>
      </c>
      <c r="E68" s="22">
        <f>$P$10*10*E67/1000</f>
        <v>8.1662400000000002</v>
      </c>
      <c r="F68" s="22">
        <f>$P$10*10*F67/1000</f>
        <v>8.1662400000000002</v>
      </c>
      <c r="G68" s="32">
        <f t="shared" si="12"/>
        <v>8.1662400000000002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30"/>
    </row>
    <row r="69" spans="1:52" ht="15.75" thickBot="1">
      <c r="A69" s="258">
        <v>14</v>
      </c>
      <c r="B69" s="24" t="s">
        <v>5</v>
      </c>
      <c r="C69" s="36" t="s">
        <v>10</v>
      </c>
      <c r="D69" s="8">
        <v>9</v>
      </c>
      <c r="E69" s="8">
        <v>9</v>
      </c>
      <c r="F69" s="8">
        <v>9</v>
      </c>
      <c r="G69" s="37">
        <f>AVERAGE(D69:F69)</f>
        <v>9</v>
      </c>
      <c r="H69" s="241" t="str">
        <f>IF(G69&lt;$I$163,"Under",IF(AND(G69&gt;=$I$163,G69&lt;=$I$165),"Normal",IF(G69&gt;=$I$165,"Over","Prøv igen")))</f>
        <v>Over</v>
      </c>
      <c r="I69" s="76">
        <f>+G69</f>
        <v>9</v>
      </c>
      <c r="J69" s="77">
        <f>+G70</f>
        <v>56.17213836477989</v>
      </c>
      <c r="K69" s="83">
        <f>+G71</f>
        <v>7.2893081761006298E-2</v>
      </c>
      <c r="L69" s="79">
        <f>+G72</f>
        <v>163.32480000000001</v>
      </c>
      <c r="M69" s="82">
        <f>+G73</f>
        <v>8.1662400000000002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30"/>
    </row>
    <row r="70" spans="1:52">
      <c r="A70" s="259"/>
      <c r="B70" s="17" t="s">
        <v>3</v>
      </c>
      <c r="C70" s="18" t="s">
        <v>8</v>
      </c>
      <c r="D70" s="11">
        <f>(D69+$Q$6)/$Q$5-$Q$3</f>
        <v>56.172138364779883</v>
      </c>
      <c r="E70" s="11">
        <f>(E69+$Q$6)/$Q$5-$Q$3</f>
        <v>56.172138364779883</v>
      </c>
      <c r="F70" s="11">
        <f>(F69+$Q$6)/$Q$5-$Q$3</f>
        <v>56.172138364779883</v>
      </c>
      <c r="G70" s="30">
        <f>AVERAGE(D70:F70)</f>
        <v>56.17213836477989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30"/>
    </row>
    <row r="71" spans="1:52">
      <c r="A71" s="259"/>
      <c r="B71" s="17" t="s">
        <v>4</v>
      </c>
      <c r="C71" s="19" t="s">
        <v>9</v>
      </c>
      <c r="D71" s="4">
        <f>+(D70+$Q$3)/$Q$2</f>
        <v>7.2893081761006298E-2</v>
      </c>
      <c r="E71" s="4">
        <f>+(E70+$Q$3)/$Q$2</f>
        <v>7.2893081761006298E-2</v>
      </c>
      <c r="F71" s="4">
        <f>+(F70+$Q$3)/$Q$2</f>
        <v>7.2893081761006298E-2</v>
      </c>
      <c r="G71" s="31">
        <f>AVERAGE(D71:F71)</f>
        <v>7.2893081761006298E-2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30"/>
    </row>
    <row r="72" spans="1:52">
      <c r="A72" s="260"/>
      <c r="B72" s="17" t="s">
        <v>6</v>
      </c>
      <c r="C72" s="19" t="s">
        <v>11</v>
      </c>
      <c r="D72" s="11">
        <f>D69*$Q$8</f>
        <v>163.32480000000001</v>
      </c>
      <c r="E72" s="11">
        <f>E69*$Q$8</f>
        <v>163.32480000000001</v>
      </c>
      <c r="F72" s="11">
        <f>F69*$Q$8</f>
        <v>163.32480000000001</v>
      </c>
      <c r="G72" s="30">
        <f t="shared" ref="G72:G73" si="13">AVERAGE(D72:F72)</f>
        <v>163.32480000000001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30"/>
    </row>
    <row r="73" spans="1:52" ht="15.75" thickBot="1">
      <c r="A73" s="261"/>
      <c r="B73" s="20" t="s">
        <v>7</v>
      </c>
      <c r="C73" s="21" t="s">
        <v>12</v>
      </c>
      <c r="D73" s="22">
        <f>$P$10*10*D72/1000</f>
        <v>8.1662400000000002</v>
      </c>
      <c r="E73" s="22">
        <f>$P$10*10*E72/1000</f>
        <v>8.1662400000000002</v>
      </c>
      <c r="F73" s="22">
        <f>$P$10*10*F72/1000</f>
        <v>8.1662400000000002</v>
      </c>
      <c r="G73" s="32">
        <f t="shared" si="13"/>
        <v>8.1662400000000002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30"/>
    </row>
    <row r="74" spans="1:52" ht="15.75" thickBot="1">
      <c r="A74" s="258">
        <v>15</v>
      </c>
      <c r="B74" s="24" t="s">
        <v>5</v>
      </c>
      <c r="C74" s="36" t="s">
        <v>10</v>
      </c>
      <c r="D74" s="8">
        <v>9.9</v>
      </c>
      <c r="E74" s="8">
        <v>9.9</v>
      </c>
      <c r="F74" s="8">
        <v>9.9</v>
      </c>
      <c r="G74" s="37">
        <f>AVERAGE(D74:F74)</f>
        <v>9.9</v>
      </c>
      <c r="H74" s="241" t="str">
        <f>IF(G74&lt;$I$163,"Under",IF(AND(G74&gt;=$I$163,G74&lt;=$I$165),"Normal",IF(G74&gt;=$I$165,"Over","Prøv igen")))</f>
        <v>Over</v>
      </c>
      <c r="I74" s="76">
        <f>+G74</f>
        <v>9.9</v>
      </c>
      <c r="J74" s="77">
        <f>+G75</f>
        <v>62.358930817610066</v>
      </c>
      <c r="K74" s="83">
        <f>+G76</f>
        <v>7.8553459119496863E-2</v>
      </c>
      <c r="L74" s="79">
        <f>+G77</f>
        <v>179.65728000000001</v>
      </c>
      <c r="M74" s="82">
        <f>+G78</f>
        <v>8.9828640000000011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30"/>
    </row>
    <row r="75" spans="1:52">
      <c r="A75" s="259"/>
      <c r="B75" s="17" t="s">
        <v>3</v>
      </c>
      <c r="C75" s="18" t="s">
        <v>8</v>
      </c>
      <c r="D75" s="11">
        <f>(D74+$Q$6)/$Q$5-$Q$3</f>
        <v>62.358930817610073</v>
      </c>
      <c r="E75" s="11">
        <f>(E74+$Q$6)/$Q$5-$Q$3</f>
        <v>62.358930817610073</v>
      </c>
      <c r="F75" s="11">
        <f>(F74+$Q$6)/$Q$5-$Q$3</f>
        <v>62.358930817610073</v>
      </c>
      <c r="G75" s="30">
        <f>AVERAGE(D75:F75)</f>
        <v>62.358930817610066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30"/>
    </row>
    <row r="76" spans="1:52">
      <c r="A76" s="259"/>
      <c r="B76" s="17" t="s">
        <v>4</v>
      </c>
      <c r="C76" s="19" t="s">
        <v>9</v>
      </c>
      <c r="D76" s="4">
        <f>+(D75+$Q$3)/$Q$2</f>
        <v>7.8553459119496863E-2</v>
      </c>
      <c r="E76" s="4">
        <f>+(E75+$Q$3)/$Q$2</f>
        <v>7.8553459119496863E-2</v>
      </c>
      <c r="F76" s="4">
        <f>+(F75+$Q$3)/$Q$2</f>
        <v>7.8553459119496863E-2</v>
      </c>
      <c r="G76" s="31">
        <f>AVERAGE(D76:F76)</f>
        <v>7.8553459119496863E-2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30"/>
    </row>
    <row r="77" spans="1:52">
      <c r="A77" s="260"/>
      <c r="B77" s="17" t="s">
        <v>6</v>
      </c>
      <c r="C77" s="19" t="s">
        <v>11</v>
      </c>
      <c r="D77" s="11">
        <f>D74*$Q$8</f>
        <v>179.65728000000001</v>
      </c>
      <c r="E77" s="11">
        <f>E74*$Q$8</f>
        <v>179.65728000000001</v>
      </c>
      <c r="F77" s="11">
        <f>F74*$Q$8</f>
        <v>179.65728000000001</v>
      </c>
      <c r="G77" s="30">
        <f t="shared" ref="G77:G78" si="14">AVERAGE(D77:F77)</f>
        <v>179.65728000000001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30"/>
    </row>
    <row r="78" spans="1:52" ht="15.75" thickBot="1">
      <c r="A78" s="261"/>
      <c r="B78" s="20" t="s">
        <v>7</v>
      </c>
      <c r="C78" s="21" t="s">
        <v>12</v>
      </c>
      <c r="D78" s="22">
        <f>$P$10*10*D77/1000</f>
        <v>8.9828640000000011</v>
      </c>
      <c r="E78" s="22">
        <f>$P$10*10*E77/1000</f>
        <v>8.9828640000000011</v>
      </c>
      <c r="F78" s="22">
        <f>$P$10*10*F77/1000</f>
        <v>8.9828640000000011</v>
      </c>
      <c r="G78" s="32">
        <f t="shared" si="14"/>
        <v>8.9828640000000011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30"/>
    </row>
    <row r="79" spans="1:52" ht="15.75" thickBot="1">
      <c r="A79" s="258">
        <v>16</v>
      </c>
      <c r="B79" s="24" t="s">
        <v>5</v>
      </c>
      <c r="C79" s="36" t="s">
        <v>10</v>
      </c>
      <c r="D79" s="8">
        <v>9</v>
      </c>
      <c r="E79" s="8">
        <v>9</v>
      </c>
      <c r="F79" s="8">
        <v>9</v>
      </c>
      <c r="G79" s="37">
        <f>AVERAGE(D79:F79)</f>
        <v>9</v>
      </c>
      <c r="H79" s="241" t="str">
        <f>IF(G79&lt;$I$163,"Under",IF(AND(G79&gt;=$I$163,G79&lt;=$I$165),"Normal",IF(G79&gt;=$I$165,"Over","Prøv igen")))</f>
        <v>Over</v>
      </c>
      <c r="I79" s="76">
        <f>+G79</f>
        <v>9</v>
      </c>
      <c r="J79" s="77">
        <f>+G80</f>
        <v>56.17213836477989</v>
      </c>
      <c r="K79" s="83">
        <f>+G81</f>
        <v>7.2893081761006298E-2</v>
      </c>
      <c r="L79" s="79">
        <f>+G82</f>
        <v>163.32480000000001</v>
      </c>
      <c r="M79" s="82">
        <f>+G83</f>
        <v>8.1662400000000002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30"/>
    </row>
    <row r="80" spans="1:52">
      <c r="A80" s="259"/>
      <c r="B80" s="17" t="s">
        <v>3</v>
      </c>
      <c r="C80" s="18" t="s">
        <v>8</v>
      </c>
      <c r="D80" s="11">
        <f>(D79+$Q$6)/$Q$5-$Q$3</f>
        <v>56.172138364779883</v>
      </c>
      <c r="E80" s="11">
        <f>(E79+$Q$6)/$Q$5-$Q$3</f>
        <v>56.172138364779883</v>
      </c>
      <c r="F80" s="11">
        <f>(F79+$Q$6)/$Q$5-$Q$3</f>
        <v>56.172138364779883</v>
      </c>
      <c r="G80" s="30">
        <f>AVERAGE(D80:F80)</f>
        <v>56.17213836477989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30"/>
    </row>
    <row r="81" spans="1:52">
      <c r="A81" s="259"/>
      <c r="B81" s="17" t="s">
        <v>4</v>
      </c>
      <c r="C81" s="19" t="s">
        <v>9</v>
      </c>
      <c r="D81" s="4">
        <f>+(D80+$Q$3)/$Q$2</f>
        <v>7.2893081761006298E-2</v>
      </c>
      <c r="E81" s="4">
        <f>+(E80+$Q$3)/$Q$2</f>
        <v>7.2893081761006298E-2</v>
      </c>
      <c r="F81" s="4">
        <f>+(F80+$Q$3)/$Q$2</f>
        <v>7.2893081761006298E-2</v>
      </c>
      <c r="G81" s="31">
        <f>AVERAGE(D81:F81)</f>
        <v>7.2893081761006298E-2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30"/>
    </row>
    <row r="82" spans="1:52">
      <c r="A82" s="260"/>
      <c r="B82" s="17" t="s">
        <v>6</v>
      </c>
      <c r="C82" s="19" t="s">
        <v>11</v>
      </c>
      <c r="D82" s="11">
        <f>D79*$Q$8</f>
        <v>163.32480000000001</v>
      </c>
      <c r="E82" s="11">
        <f>E79*$Q$8</f>
        <v>163.32480000000001</v>
      </c>
      <c r="F82" s="11">
        <f>F79*$Q$8</f>
        <v>163.32480000000001</v>
      </c>
      <c r="G82" s="30">
        <f t="shared" ref="G82:G83" si="15">AVERAGE(D82:F82)</f>
        <v>163.32480000000001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30"/>
    </row>
    <row r="83" spans="1:52" ht="15.75" thickBot="1">
      <c r="A83" s="261"/>
      <c r="B83" s="20" t="s">
        <v>7</v>
      </c>
      <c r="C83" s="21" t="s">
        <v>12</v>
      </c>
      <c r="D83" s="22">
        <f>$P$10*10*D82/1000</f>
        <v>8.1662400000000002</v>
      </c>
      <c r="E83" s="22">
        <f>$P$10*10*E82/1000</f>
        <v>8.1662400000000002</v>
      </c>
      <c r="F83" s="22">
        <f>$P$10*10*F82/1000</f>
        <v>8.1662400000000002</v>
      </c>
      <c r="G83" s="32">
        <f t="shared" si="15"/>
        <v>8.1662400000000002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30"/>
    </row>
    <row r="84" spans="1:52" ht="15.75" thickBot="1">
      <c r="A84" s="258">
        <v>17</v>
      </c>
      <c r="B84" s="24" t="s">
        <v>5</v>
      </c>
      <c r="C84" s="36" t="s">
        <v>10</v>
      </c>
      <c r="D84" s="8">
        <v>9</v>
      </c>
      <c r="E84" s="8">
        <v>9</v>
      </c>
      <c r="F84" s="8">
        <v>9</v>
      </c>
      <c r="G84" s="37">
        <f>AVERAGE(D84:F84)</f>
        <v>9</v>
      </c>
      <c r="H84" s="241" t="str">
        <f>IF(G84&lt;$I$163,"Under",IF(AND(G84&gt;=$I$163,G84&lt;=$I$165),"Normal",IF(G84&gt;=$I$165,"Over","Prøv igen")))</f>
        <v>Over</v>
      </c>
      <c r="I84" s="76">
        <f>+G84</f>
        <v>9</v>
      </c>
      <c r="J84" s="77">
        <f>+G85</f>
        <v>56.17213836477989</v>
      </c>
      <c r="K84" s="83">
        <f>+G86</f>
        <v>7.2893081761006298E-2</v>
      </c>
      <c r="L84" s="79">
        <f>+G87</f>
        <v>163.32480000000001</v>
      </c>
      <c r="M84" s="82">
        <f>+G88</f>
        <v>8.1662400000000002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30"/>
    </row>
    <row r="85" spans="1:52">
      <c r="A85" s="259"/>
      <c r="B85" s="17" t="s">
        <v>3</v>
      </c>
      <c r="C85" s="18" t="s">
        <v>8</v>
      </c>
      <c r="D85" s="11">
        <f>(D84+$Q$6)/$Q$5-$Q$3</f>
        <v>56.172138364779883</v>
      </c>
      <c r="E85" s="11">
        <f>(E84+$Q$6)/$Q$5-$Q$3</f>
        <v>56.172138364779883</v>
      </c>
      <c r="F85" s="11">
        <f>(F84+$Q$6)/$Q$5-$Q$3</f>
        <v>56.172138364779883</v>
      </c>
      <c r="G85" s="30">
        <f>AVERAGE(D85:F85)</f>
        <v>56.17213836477989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30"/>
    </row>
    <row r="86" spans="1:52">
      <c r="A86" s="259"/>
      <c r="B86" s="17" t="s">
        <v>4</v>
      </c>
      <c r="C86" s="19" t="s">
        <v>9</v>
      </c>
      <c r="D86" s="4">
        <f>+(D85+$Q$3)/$Q$2</f>
        <v>7.2893081761006298E-2</v>
      </c>
      <c r="E86" s="4">
        <f>+(E85+$Q$3)/$Q$2</f>
        <v>7.2893081761006298E-2</v>
      </c>
      <c r="F86" s="4">
        <f>+(F85+$Q$3)/$Q$2</f>
        <v>7.2893081761006298E-2</v>
      </c>
      <c r="G86" s="31">
        <f>AVERAGE(D86:F86)</f>
        <v>7.2893081761006298E-2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30"/>
    </row>
    <row r="87" spans="1:52">
      <c r="A87" s="260"/>
      <c r="B87" s="17" t="s">
        <v>6</v>
      </c>
      <c r="C87" s="19" t="s">
        <v>11</v>
      </c>
      <c r="D87" s="11">
        <f>D84*$Q$8</f>
        <v>163.32480000000001</v>
      </c>
      <c r="E87" s="11">
        <f>E84*$Q$8</f>
        <v>163.32480000000001</v>
      </c>
      <c r="F87" s="11">
        <f>F84*$Q$8</f>
        <v>163.32480000000001</v>
      </c>
      <c r="G87" s="30">
        <f t="shared" ref="G87:G88" si="16">AVERAGE(D87:F87)</f>
        <v>163.32480000000001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30"/>
    </row>
    <row r="88" spans="1:52" ht="15.75" thickBot="1">
      <c r="A88" s="261"/>
      <c r="B88" s="20" t="s">
        <v>7</v>
      </c>
      <c r="C88" s="21" t="s">
        <v>12</v>
      </c>
      <c r="D88" s="22">
        <f>$P$10*10*D87/1000</f>
        <v>8.1662400000000002</v>
      </c>
      <c r="E88" s="22">
        <f>$P$10*10*E87/1000</f>
        <v>8.1662400000000002</v>
      </c>
      <c r="F88" s="22">
        <f>$P$10*10*F87/1000</f>
        <v>8.1662400000000002</v>
      </c>
      <c r="G88" s="32">
        <f t="shared" si="16"/>
        <v>8.1662400000000002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30"/>
    </row>
    <row r="89" spans="1:52" ht="15.75" thickBot="1">
      <c r="A89" s="258">
        <v>18</v>
      </c>
      <c r="B89" s="24" t="s">
        <v>5</v>
      </c>
      <c r="C89" s="36" t="s">
        <v>10</v>
      </c>
      <c r="D89" s="8">
        <v>9.9</v>
      </c>
      <c r="E89" s="8">
        <v>9.9</v>
      </c>
      <c r="F89" s="8">
        <v>9.9</v>
      </c>
      <c r="G89" s="37">
        <f>AVERAGE(D89:F89)</f>
        <v>9.9</v>
      </c>
      <c r="H89" s="241" t="str">
        <f>IF(G89&lt;$I$163,"Under",IF(AND(G89&gt;=$I$163,G89&lt;=$I$165),"Normal",IF(G89&gt;=$I$165,"Over","Prøv igen")))</f>
        <v>Over</v>
      </c>
      <c r="I89" s="76">
        <f>+G89</f>
        <v>9.9</v>
      </c>
      <c r="J89" s="77">
        <f>+G90</f>
        <v>62.358930817610066</v>
      </c>
      <c r="K89" s="78">
        <f>+G91</f>
        <v>7.8553459119496863E-2</v>
      </c>
      <c r="L89" s="79">
        <f>+G92</f>
        <v>179.65728000000001</v>
      </c>
      <c r="M89" s="80">
        <f>+G93</f>
        <v>8.9828640000000011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30"/>
    </row>
    <row r="90" spans="1:52">
      <c r="A90" s="259"/>
      <c r="B90" s="17" t="s">
        <v>3</v>
      </c>
      <c r="C90" s="18" t="s">
        <v>8</v>
      </c>
      <c r="D90" s="11">
        <f>(D89+$Q$6)/$Q$5-$Q$3</f>
        <v>62.358930817610073</v>
      </c>
      <c r="E90" s="11">
        <f>(E89+$Q$6)/$Q$5-$Q$3</f>
        <v>62.358930817610073</v>
      </c>
      <c r="F90" s="11">
        <f>(F89+$Q$6)/$Q$5-$Q$3</f>
        <v>62.358930817610073</v>
      </c>
      <c r="G90" s="30">
        <f>AVERAGE(D90:F90)</f>
        <v>62.358930817610066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30"/>
    </row>
    <row r="91" spans="1:52">
      <c r="A91" s="259"/>
      <c r="B91" s="17" t="s">
        <v>4</v>
      </c>
      <c r="C91" s="19" t="s">
        <v>9</v>
      </c>
      <c r="D91" s="4">
        <f>+(D90+$Q$3)/$Q$2</f>
        <v>7.8553459119496863E-2</v>
      </c>
      <c r="E91" s="4">
        <f>+(E90+$Q$3)/$Q$2</f>
        <v>7.8553459119496863E-2</v>
      </c>
      <c r="F91" s="4">
        <f>+(F90+$Q$3)/$Q$2</f>
        <v>7.8553459119496863E-2</v>
      </c>
      <c r="G91" s="31">
        <f>AVERAGE(D91:F91)</f>
        <v>7.8553459119496863E-2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30"/>
    </row>
    <row r="92" spans="1:52">
      <c r="A92" s="260"/>
      <c r="B92" s="17" t="s">
        <v>6</v>
      </c>
      <c r="C92" s="19" t="s">
        <v>11</v>
      </c>
      <c r="D92" s="11">
        <f>D89*$Q$8</f>
        <v>179.65728000000001</v>
      </c>
      <c r="E92" s="11">
        <f>E89*$Q$8</f>
        <v>179.65728000000001</v>
      </c>
      <c r="F92" s="11">
        <f>F89*$Q$8</f>
        <v>179.65728000000001</v>
      </c>
      <c r="G92" s="30">
        <f t="shared" ref="G92:G93" si="17">AVERAGE(D92:F92)</f>
        <v>179.65728000000001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30"/>
    </row>
    <row r="93" spans="1:52" ht="15.75" thickBot="1">
      <c r="A93" s="261"/>
      <c r="B93" s="20" t="s">
        <v>7</v>
      </c>
      <c r="C93" s="21" t="s">
        <v>12</v>
      </c>
      <c r="D93" s="22">
        <f>$P$10*10*D92/1000</f>
        <v>8.9828640000000011</v>
      </c>
      <c r="E93" s="22">
        <f>$P$10*10*E92/1000</f>
        <v>8.9828640000000011</v>
      </c>
      <c r="F93" s="22">
        <f>$P$10*10*F92/1000</f>
        <v>8.9828640000000011</v>
      </c>
      <c r="G93" s="32">
        <f t="shared" si="17"/>
        <v>8.9828640000000011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30"/>
    </row>
    <row r="94" spans="1:52" ht="15.75" thickBot="1">
      <c r="A94" s="258">
        <v>19</v>
      </c>
      <c r="B94" s="24" t="s">
        <v>5</v>
      </c>
      <c r="C94" s="36" t="s">
        <v>10</v>
      </c>
      <c r="D94" s="8">
        <v>9</v>
      </c>
      <c r="E94" s="8">
        <v>9</v>
      </c>
      <c r="F94" s="8">
        <v>9</v>
      </c>
      <c r="G94" s="37">
        <f>AVERAGE(D94:F94)</f>
        <v>9</v>
      </c>
      <c r="H94" s="241" t="str">
        <f>IF(G94&lt;$I$163,"Under",IF(AND(G94&gt;=$I$163,G94&lt;=$I$165),"Normal",IF(G94&gt;=$I$165,"Over","Prøv igen")))</f>
        <v>Over</v>
      </c>
      <c r="I94" s="76">
        <f>+G94</f>
        <v>9</v>
      </c>
      <c r="J94" s="77">
        <f>+G95</f>
        <v>56.17213836477989</v>
      </c>
      <c r="K94" s="83">
        <f>+G96</f>
        <v>7.2893081761006298E-2</v>
      </c>
      <c r="L94" s="79">
        <f>+G97</f>
        <v>163.32480000000001</v>
      </c>
      <c r="M94" s="82">
        <f>+G98</f>
        <v>8.1662400000000002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30"/>
    </row>
    <row r="95" spans="1:52">
      <c r="A95" s="259"/>
      <c r="B95" s="17" t="s">
        <v>3</v>
      </c>
      <c r="C95" s="18" t="s">
        <v>8</v>
      </c>
      <c r="D95" s="11">
        <f>(D94+$Q$6)/$Q$5-$Q$3</f>
        <v>56.172138364779883</v>
      </c>
      <c r="E95" s="11">
        <f>(E94+$Q$6)/$Q$5-$Q$3</f>
        <v>56.172138364779883</v>
      </c>
      <c r="F95" s="11">
        <f>(F94+$Q$6)/$Q$5-$Q$3</f>
        <v>56.172138364779883</v>
      </c>
      <c r="G95" s="30">
        <f>AVERAGE(D95:F95)</f>
        <v>56.17213836477989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30"/>
    </row>
    <row r="96" spans="1:52">
      <c r="A96" s="259"/>
      <c r="B96" s="17" t="s">
        <v>4</v>
      </c>
      <c r="C96" s="19" t="s">
        <v>9</v>
      </c>
      <c r="D96" s="4">
        <f>+(D95+$Q$3)/$Q$2</f>
        <v>7.2893081761006298E-2</v>
      </c>
      <c r="E96" s="4">
        <f>+(E95+$Q$3)/$Q$2</f>
        <v>7.2893081761006298E-2</v>
      </c>
      <c r="F96" s="4">
        <f>+(F95+$Q$3)/$Q$2</f>
        <v>7.2893081761006298E-2</v>
      </c>
      <c r="G96" s="31">
        <f>AVERAGE(D96:F96)</f>
        <v>7.2893081761006298E-2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30"/>
    </row>
    <row r="97" spans="1:52">
      <c r="A97" s="260"/>
      <c r="B97" s="17" t="s">
        <v>6</v>
      </c>
      <c r="C97" s="19" t="s">
        <v>11</v>
      </c>
      <c r="D97" s="11">
        <f>D94*$Q$8</f>
        <v>163.32480000000001</v>
      </c>
      <c r="E97" s="11">
        <f>E94*$Q$8</f>
        <v>163.32480000000001</v>
      </c>
      <c r="F97" s="11">
        <f>F94*$Q$8</f>
        <v>163.32480000000001</v>
      </c>
      <c r="G97" s="30">
        <f t="shared" ref="G97:G98" si="18">AVERAGE(D97:F97)</f>
        <v>163.32480000000001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30"/>
    </row>
    <row r="98" spans="1:52" ht="15.75" thickBot="1">
      <c r="A98" s="261"/>
      <c r="B98" s="20" t="s">
        <v>7</v>
      </c>
      <c r="C98" s="21" t="s">
        <v>12</v>
      </c>
      <c r="D98" s="22">
        <f>$P$10*10*D97/1000</f>
        <v>8.1662400000000002</v>
      </c>
      <c r="E98" s="22">
        <f>$P$10*10*E97/1000</f>
        <v>8.1662400000000002</v>
      </c>
      <c r="F98" s="22">
        <f>$P$10*10*F97/1000</f>
        <v>8.1662400000000002</v>
      </c>
      <c r="G98" s="32">
        <f t="shared" si="18"/>
        <v>8.1662400000000002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30"/>
    </row>
    <row r="99" spans="1:52" ht="15.75" thickBot="1">
      <c r="A99" s="258">
        <v>20</v>
      </c>
      <c r="B99" s="24" t="s">
        <v>5</v>
      </c>
      <c r="C99" s="36" t="s">
        <v>10</v>
      </c>
      <c r="D99" s="8">
        <v>9</v>
      </c>
      <c r="E99" s="8">
        <v>9</v>
      </c>
      <c r="F99" s="8">
        <v>9</v>
      </c>
      <c r="G99" s="37">
        <f>AVERAGE(D99:F99)</f>
        <v>9</v>
      </c>
      <c r="H99" s="241" t="str">
        <f>IF(G99&lt;$I$163,"Under",IF(AND(G99&gt;=$I$163,G99&lt;=$I$165),"Normal",IF(G99&gt;=$I$165,"Over","Prøv igen")))</f>
        <v>Over</v>
      </c>
      <c r="I99" s="76">
        <f>+G99</f>
        <v>9</v>
      </c>
      <c r="J99" s="77">
        <f>+G100</f>
        <v>56.17213836477989</v>
      </c>
      <c r="K99" s="83">
        <f>+G101</f>
        <v>7.2893081761006298E-2</v>
      </c>
      <c r="L99" s="79">
        <f>+G102</f>
        <v>163.32480000000001</v>
      </c>
      <c r="M99" s="82">
        <f>+G103</f>
        <v>8.1662400000000002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30"/>
    </row>
    <row r="100" spans="1:52">
      <c r="A100" s="259"/>
      <c r="B100" s="17" t="s">
        <v>3</v>
      </c>
      <c r="C100" s="18" t="s">
        <v>8</v>
      </c>
      <c r="D100" s="11">
        <f>(D99+$Q$6)/$Q$5-$Q$3</f>
        <v>56.172138364779883</v>
      </c>
      <c r="E100" s="11">
        <f>(E99+$Q$6)/$Q$5-$Q$3</f>
        <v>56.172138364779883</v>
      </c>
      <c r="F100" s="11">
        <f>(F99+$Q$6)/$Q$5-$Q$3</f>
        <v>56.172138364779883</v>
      </c>
      <c r="G100" s="30">
        <f>AVERAGE(D100:F100)</f>
        <v>56.17213836477989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30"/>
    </row>
    <row r="101" spans="1:52">
      <c r="A101" s="259"/>
      <c r="B101" s="17" t="s">
        <v>4</v>
      </c>
      <c r="C101" s="19" t="s">
        <v>9</v>
      </c>
      <c r="D101" s="4">
        <f>+(D100+$Q$3)/$Q$2</f>
        <v>7.2893081761006298E-2</v>
      </c>
      <c r="E101" s="4">
        <f>+(E100+$Q$3)/$Q$2</f>
        <v>7.2893081761006298E-2</v>
      </c>
      <c r="F101" s="4">
        <f>+(F100+$Q$3)/$Q$2</f>
        <v>7.2893081761006298E-2</v>
      </c>
      <c r="G101" s="31">
        <f>AVERAGE(D101:F101)</f>
        <v>7.2893081761006298E-2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30"/>
    </row>
    <row r="102" spans="1:52">
      <c r="A102" s="260"/>
      <c r="B102" s="17" t="s">
        <v>6</v>
      </c>
      <c r="C102" s="19" t="s">
        <v>11</v>
      </c>
      <c r="D102" s="11">
        <f>D99*$Q$8</f>
        <v>163.32480000000001</v>
      </c>
      <c r="E102" s="11">
        <f>E99*$Q$8</f>
        <v>163.32480000000001</v>
      </c>
      <c r="F102" s="11">
        <f>F99*$Q$8</f>
        <v>163.32480000000001</v>
      </c>
      <c r="G102" s="30">
        <f t="shared" ref="G102:G103" si="19">AVERAGE(D102:F102)</f>
        <v>163.32480000000001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130"/>
    </row>
    <row r="103" spans="1:52" ht="15.75" thickBot="1">
      <c r="A103" s="261"/>
      <c r="B103" s="20" t="s">
        <v>7</v>
      </c>
      <c r="C103" s="21" t="s">
        <v>12</v>
      </c>
      <c r="D103" s="22">
        <f>$P$10*10*D102/1000</f>
        <v>8.1662400000000002</v>
      </c>
      <c r="E103" s="22">
        <f>$P$10*10*E102/1000</f>
        <v>8.1662400000000002</v>
      </c>
      <c r="F103" s="22">
        <f>$P$10*10*F102/1000</f>
        <v>8.1662400000000002</v>
      </c>
      <c r="G103" s="32">
        <f t="shared" si="19"/>
        <v>8.1662400000000002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130"/>
    </row>
    <row r="104" spans="1:52" ht="15.75" thickBot="1">
      <c r="A104" s="255">
        <v>21</v>
      </c>
      <c r="B104" s="24" t="s">
        <v>5</v>
      </c>
      <c r="C104" s="36" t="s">
        <v>10</v>
      </c>
      <c r="D104" s="8">
        <v>10</v>
      </c>
      <c r="E104" s="8">
        <v>10</v>
      </c>
      <c r="F104" s="8">
        <v>10</v>
      </c>
      <c r="G104" s="37">
        <f>AVERAGE(D104:F104)</f>
        <v>10</v>
      </c>
      <c r="H104" s="241" t="str">
        <f>IF(G104&lt;$I$163,"Under",IF(AND(G104&gt;=$I$163,G104&lt;=$I$165),"Normal",IF(G104&gt;=$I$165,"Over","Prøv igen")))</f>
        <v>Over</v>
      </c>
      <c r="I104" s="76">
        <f>+G104</f>
        <v>10</v>
      </c>
      <c r="J104" s="77">
        <f>+G105</f>
        <v>63.046352201257861</v>
      </c>
      <c r="K104" s="83">
        <f>+G106</f>
        <v>7.9182389937106912E-2</v>
      </c>
      <c r="L104" s="79">
        <f>+G107</f>
        <v>181.47200000000001</v>
      </c>
      <c r="M104" s="82">
        <f>+G108</f>
        <v>9.0736000000000008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130"/>
    </row>
    <row r="105" spans="1:52">
      <c r="A105" s="256"/>
      <c r="B105" s="17" t="s">
        <v>3</v>
      </c>
      <c r="C105" s="18" t="s">
        <v>8</v>
      </c>
      <c r="D105" s="11">
        <f>(D104+$Q$6)/$Q$5-$Q$3</f>
        <v>63.046352201257861</v>
      </c>
      <c r="E105" s="11">
        <f>(E104+$Q$6)/$Q$5-$Q$3</f>
        <v>63.046352201257861</v>
      </c>
      <c r="F105" s="11">
        <f>(F104+$Q$6)/$Q$5-$Q$3</f>
        <v>63.046352201257861</v>
      </c>
      <c r="G105" s="30">
        <f>AVERAGE(D105:F105)</f>
        <v>63.046352201257861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130"/>
    </row>
    <row r="106" spans="1:52">
      <c r="A106" s="256"/>
      <c r="B106" s="17" t="s">
        <v>4</v>
      </c>
      <c r="C106" s="19" t="s">
        <v>9</v>
      </c>
      <c r="D106" s="4">
        <f>+(D105+$Q$3)/$Q$2</f>
        <v>7.9182389937106912E-2</v>
      </c>
      <c r="E106" s="4">
        <f>+(E105+$Q$3)/$Q$2</f>
        <v>7.9182389937106912E-2</v>
      </c>
      <c r="F106" s="4">
        <f>+(F105+$Q$3)/$Q$2</f>
        <v>7.9182389937106912E-2</v>
      </c>
      <c r="G106" s="31">
        <f>AVERAGE(D106:F106)</f>
        <v>7.9182389937106912E-2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130"/>
    </row>
    <row r="107" spans="1:52">
      <c r="A107" s="256"/>
      <c r="B107" s="17" t="s">
        <v>6</v>
      </c>
      <c r="C107" s="19" t="s">
        <v>11</v>
      </c>
      <c r="D107" s="11">
        <f>D104*$Q$8</f>
        <v>181.47200000000001</v>
      </c>
      <c r="E107" s="11">
        <f>E104*$Q$8</f>
        <v>181.47200000000001</v>
      </c>
      <c r="F107" s="11">
        <f>F104*$Q$8</f>
        <v>181.47200000000001</v>
      </c>
      <c r="G107" s="30">
        <f t="shared" ref="G107:G108" si="20">AVERAGE(D107:F107)</f>
        <v>181.47200000000001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130"/>
    </row>
    <row r="108" spans="1:52" ht="15.75" thickBot="1">
      <c r="A108" s="257"/>
      <c r="B108" s="20" t="s">
        <v>7</v>
      </c>
      <c r="C108" s="21" t="s">
        <v>12</v>
      </c>
      <c r="D108" s="22">
        <f>$P$10*10*D107/1000</f>
        <v>9.0736000000000008</v>
      </c>
      <c r="E108" s="22">
        <f>$P$10*10*E107/1000</f>
        <v>9.0736000000000008</v>
      </c>
      <c r="F108" s="22">
        <f>$P$10*10*F107/1000</f>
        <v>9.0736000000000008</v>
      </c>
      <c r="G108" s="32">
        <f t="shared" si="20"/>
        <v>9.0736000000000008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130"/>
    </row>
    <row r="109" spans="1:52" ht="15.75" thickBot="1">
      <c r="A109" s="258">
        <v>22</v>
      </c>
      <c r="B109" s="24" t="s">
        <v>5</v>
      </c>
      <c r="C109" s="36" t="s">
        <v>10</v>
      </c>
      <c r="D109" s="8">
        <v>9</v>
      </c>
      <c r="E109" s="8">
        <v>9</v>
      </c>
      <c r="F109" s="8">
        <v>9</v>
      </c>
      <c r="G109" s="37">
        <f>AVERAGE(D109:F109)</f>
        <v>9</v>
      </c>
      <c r="H109" s="241" t="str">
        <f>IF(G109&lt;$I$163,"Under",IF(AND(G109&gt;=$I$163,G109&lt;=$I$165),"Normal",IF(G109&gt;=$I$165,"Over","Prøv igen")))</f>
        <v>Over</v>
      </c>
      <c r="I109" s="76">
        <f>+G109</f>
        <v>9</v>
      </c>
      <c r="J109" s="77">
        <f>+G110</f>
        <v>56.17213836477989</v>
      </c>
      <c r="K109" s="83">
        <f>+G111</f>
        <v>7.2893081761006298E-2</v>
      </c>
      <c r="L109" s="79">
        <f>+G112</f>
        <v>163.32480000000001</v>
      </c>
      <c r="M109" s="82">
        <f>+G113</f>
        <v>8.1662400000000002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130"/>
    </row>
    <row r="110" spans="1:52">
      <c r="A110" s="259"/>
      <c r="B110" s="17" t="s">
        <v>3</v>
      </c>
      <c r="C110" s="18" t="s">
        <v>8</v>
      </c>
      <c r="D110" s="11">
        <f>(D109+$Q$6)/$Q$5-$Q$3</f>
        <v>56.172138364779883</v>
      </c>
      <c r="E110" s="11">
        <f>(E109+$Q$6)/$Q$5-$Q$3</f>
        <v>56.172138364779883</v>
      </c>
      <c r="F110" s="11">
        <f>(F109+$Q$6)/$Q$5-$Q$3</f>
        <v>56.172138364779883</v>
      </c>
      <c r="G110" s="30">
        <f>AVERAGE(D110:F110)</f>
        <v>56.17213836477989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130"/>
    </row>
    <row r="111" spans="1:52">
      <c r="A111" s="259"/>
      <c r="B111" s="17" t="s">
        <v>4</v>
      </c>
      <c r="C111" s="19" t="s">
        <v>9</v>
      </c>
      <c r="D111" s="4">
        <f>+(D110+$Q$3)/$Q$2</f>
        <v>7.2893081761006298E-2</v>
      </c>
      <c r="E111" s="4">
        <f>+(E110+$Q$3)/$Q$2</f>
        <v>7.2893081761006298E-2</v>
      </c>
      <c r="F111" s="4">
        <f>+(F110+$Q$3)/$Q$2</f>
        <v>7.2893081761006298E-2</v>
      </c>
      <c r="G111" s="31">
        <f>AVERAGE(D111:F111)</f>
        <v>7.2893081761006298E-2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130"/>
    </row>
    <row r="112" spans="1:52">
      <c r="A112" s="260"/>
      <c r="B112" s="17" t="s">
        <v>6</v>
      </c>
      <c r="C112" s="19" t="s">
        <v>11</v>
      </c>
      <c r="D112" s="11">
        <f>D109*$Q$8</f>
        <v>163.32480000000001</v>
      </c>
      <c r="E112" s="11">
        <f>E109*$Q$8</f>
        <v>163.32480000000001</v>
      </c>
      <c r="F112" s="11">
        <f>F109*$Q$8</f>
        <v>163.32480000000001</v>
      </c>
      <c r="G112" s="30">
        <f t="shared" ref="G112:G113" si="21">AVERAGE(D112:F112)</f>
        <v>163.32480000000001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130"/>
    </row>
    <row r="113" spans="1:52" ht="15.75" thickBot="1">
      <c r="A113" s="261"/>
      <c r="B113" s="20" t="s">
        <v>7</v>
      </c>
      <c r="C113" s="21" t="s">
        <v>12</v>
      </c>
      <c r="D113" s="22">
        <f>$P$10*10*D112/1000</f>
        <v>8.1662400000000002</v>
      </c>
      <c r="E113" s="22">
        <f>$P$10*10*E112/1000</f>
        <v>8.1662400000000002</v>
      </c>
      <c r="F113" s="22">
        <f>$P$10*10*F112/1000</f>
        <v>8.1662400000000002</v>
      </c>
      <c r="G113" s="32">
        <f t="shared" si="21"/>
        <v>8.1662400000000002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130"/>
    </row>
    <row r="114" spans="1:52" ht="15.75" thickBot="1">
      <c r="A114" s="259">
        <v>23</v>
      </c>
      <c r="B114" s="24" t="s">
        <v>5</v>
      </c>
      <c r="C114" s="36" t="s">
        <v>10</v>
      </c>
      <c r="D114" s="8">
        <v>9</v>
      </c>
      <c r="E114" s="8">
        <v>9</v>
      </c>
      <c r="F114" s="8">
        <v>9</v>
      </c>
      <c r="G114" s="37">
        <f>AVERAGE(D114:F114)</f>
        <v>9</v>
      </c>
      <c r="H114" s="241" t="str">
        <f>IF(G114&lt;$I$163,"Under",IF(AND(G114&gt;=$I$163,G114&lt;=$I$165),"Normal",IF(G114&gt;=$I$165,"Over","Prøv igen")))</f>
        <v>Over</v>
      </c>
      <c r="I114" s="76">
        <f>+G114</f>
        <v>9</v>
      </c>
      <c r="J114" s="77">
        <f>+G115</f>
        <v>56.17213836477989</v>
      </c>
      <c r="K114" s="83">
        <f>+G116</f>
        <v>7.2893081761006298E-2</v>
      </c>
      <c r="L114" s="79">
        <f>+G117</f>
        <v>163.32480000000001</v>
      </c>
      <c r="M114" s="82">
        <f>+G118</f>
        <v>8.1662400000000002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130"/>
    </row>
    <row r="115" spans="1:52">
      <c r="A115" s="259"/>
      <c r="B115" s="17" t="s">
        <v>3</v>
      </c>
      <c r="C115" s="18" t="s">
        <v>8</v>
      </c>
      <c r="D115" s="11">
        <f>(D114+$Q$6)/$Q$5-$Q$3</f>
        <v>56.172138364779883</v>
      </c>
      <c r="E115" s="11">
        <f>(E114+$Q$6)/$Q$5-$Q$3</f>
        <v>56.172138364779883</v>
      </c>
      <c r="F115" s="11">
        <f>(F114+$Q$6)/$Q$5-$Q$3</f>
        <v>56.172138364779883</v>
      </c>
      <c r="G115" s="30">
        <f>AVERAGE(D115:F115)</f>
        <v>56.17213836477989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130"/>
    </row>
    <row r="116" spans="1:52">
      <c r="A116" s="259"/>
      <c r="B116" s="17" t="s">
        <v>4</v>
      </c>
      <c r="C116" s="19" t="s">
        <v>9</v>
      </c>
      <c r="D116" s="4">
        <f>+(D115+$Q$3)/$Q$2</f>
        <v>7.2893081761006298E-2</v>
      </c>
      <c r="E116" s="4">
        <f>+(E115+$Q$3)/$Q$2</f>
        <v>7.2893081761006298E-2</v>
      </c>
      <c r="F116" s="4">
        <f>+(F115+$Q$3)/$Q$2</f>
        <v>7.2893081761006298E-2</v>
      </c>
      <c r="G116" s="31">
        <f>AVERAGE(D116:F116)</f>
        <v>7.2893081761006298E-2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130"/>
    </row>
    <row r="117" spans="1:52">
      <c r="A117" s="260"/>
      <c r="B117" s="17" t="s">
        <v>6</v>
      </c>
      <c r="C117" s="19" t="s">
        <v>11</v>
      </c>
      <c r="D117" s="11">
        <f>D114*$Q$8</f>
        <v>163.32480000000001</v>
      </c>
      <c r="E117" s="11">
        <f>E114*$Q$8</f>
        <v>163.32480000000001</v>
      </c>
      <c r="F117" s="11">
        <f>F114*$Q$8</f>
        <v>163.32480000000001</v>
      </c>
      <c r="G117" s="30">
        <f t="shared" ref="G117:G118" si="22">AVERAGE(D117:F117)</f>
        <v>163.32480000000001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130"/>
    </row>
    <row r="118" spans="1:52" ht="15.75" thickBot="1">
      <c r="A118" s="261"/>
      <c r="B118" s="20" t="s">
        <v>7</v>
      </c>
      <c r="C118" s="21" t="s">
        <v>12</v>
      </c>
      <c r="D118" s="22">
        <f>$P$10*10*D117/1000</f>
        <v>8.1662400000000002</v>
      </c>
      <c r="E118" s="22">
        <f>$P$10*10*E117/1000</f>
        <v>8.1662400000000002</v>
      </c>
      <c r="F118" s="22">
        <f>$P$10*10*F117/1000</f>
        <v>8.1662400000000002</v>
      </c>
      <c r="G118" s="32">
        <f t="shared" si="22"/>
        <v>8.1662400000000002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130"/>
    </row>
    <row r="119" spans="1:52" ht="15.75" thickBot="1">
      <c r="A119" s="258">
        <v>24</v>
      </c>
      <c r="B119" s="24" t="s">
        <v>5</v>
      </c>
      <c r="C119" s="36" t="s">
        <v>10</v>
      </c>
      <c r="D119" s="8">
        <v>9.9</v>
      </c>
      <c r="E119" s="8">
        <v>9.9</v>
      </c>
      <c r="F119" s="8">
        <v>9.9</v>
      </c>
      <c r="G119" s="37">
        <f>AVERAGE(D119:F119)</f>
        <v>9.9</v>
      </c>
      <c r="H119" s="241" t="str">
        <f>IF(G119&lt;$I$163,"Under",IF(AND(G119&gt;=$I$163,G119&lt;=$I$165),"Normal",IF(G119&gt;=$I$165,"Over","Prøv igen")))</f>
        <v>Over</v>
      </c>
      <c r="I119" s="76">
        <f>+G119</f>
        <v>9.9</v>
      </c>
      <c r="J119" s="77">
        <f>+G120</f>
        <v>62.358930817610066</v>
      </c>
      <c r="K119" s="78">
        <f>+G121</f>
        <v>7.8553459119496863E-2</v>
      </c>
      <c r="L119" s="79">
        <f>+G122</f>
        <v>179.65728000000001</v>
      </c>
      <c r="M119" s="80">
        <f>+G123</f>
        <v>8.9828640000000011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130"/>
    </row>
    <row r="120" spans="1:52">
      <c r="A120" s="259"/>
      <c r="B120" s="17" t="s">
        <v>3</v>
      </c>
      <c r="C120" s="18" t="s">
        <v>8</v>
      </c>
      <c r="D120" s="11">
        <f>(D119+$Q$6)/$Q$5-$Q$3</f>
        <v>62.358930817610073</v>
      </c>
      <c r="E120" s="11">
        <f>(E119+$Q$6)/$Q$5-$Q$3</f>
        <v>62.358930817610073</v>
      </c>
      <c r="F120" s="11">
        <f>(F119+$Q$6)/$Q$5-$Q$3</f>
        <v>62.358930817610073</v>
      </c>
      <c r="G120" s="30">
        <f>AVERAGE(D120:F120)</f>
        <v>62.358930817610066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130"/>
    </row>
    <row r="121" spans="1:52">
      <c r="A121" s="259"/>
      <c r="B121" s="17" t="s">
        <v>4</v>
      </c>
      <c r="C121" s="19" t="s">
        <v>9</v>
      </c>
      <c r="D121" s="4">
        <f>+(D120+$Q$3)/$Q$2</f>
        <v>7.8553459119496863E-2</v>
      </c>
      <c r="E121" s="4">
        <f>+(E120+$Q$3)/$Q$2</f>
        <v>7.8553459119496863E-2</v>
      </c>
      <c r="F121" s="4">
        <f>+(F120+$Q$3)/$Q$2</f>
        <v>7.8553459119496863E-2</v>
      </c>
      <c r="G121" s="31">
        <f>AVERAGE(D121:F121)</f>
        <v>7.8553459119496863E-2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130"/>
    </row>
    <row r="122" spans="1:52">
      <c r="A122" s="260"/>
      <c r="B122" s="17" t="s">
        <v>6</v>
      </c>
      <c r="C122" s="19" t="s">
        <v>11</v>
      </c>
      <c r="D122" s="11">
        <f>D119*$Q$8</f>
        <v>179.65728000000001</v>
      </c>
      <c r="E122" s="11">
        <f>E119*$Q$8</f>
        <v>179.65728000000001</v>
      </c>
      <c r="F122" s="11">
        <f>F119*$Q$8</f>
        <v>179.65728000000001</v>
      </c>
      <c r="G122" s="30">
        <f t="shared" ref="G122:G123" si="23">AVERAGE(D122:F122)</f>
        <v>179.65728000000001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130"/>
    </row>
    <row r="123" spans="1:52" ht="15.75" thickBot="1">
      <c r="A123" s="261"/>
      <c r="B123" s="20" t="s">
        <v>7</v>
      </c>
      <c r="C123" s="21" t="s">
        <v>12</v>
      </c>
      <c r="D123" s="22">
        <f>$P$10*10*D122/1000</f>
        <v>8.9828640000000011</v>
      </c>
      <c r="E123" s="22">
        <f>$P$10*10*E122/1000</f>
        <v>8.9828640000000011</v>
      </c>
      <c r="F123" s="22">
        <f>$P$10*10*F122/1000</f>
        <v>8.9828640000000011</v>
      </c>
      <c r="G123" s="32">
        <f t="shared" si="23"/>
        <v>8.9828640000000011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130"/>
    </row>
    <row r="124" spans="1:52" ht="15.75" thickBot="1">
      <c r="A124" s="258">
        <v>25</v>
      </c>
      <c r="B124" s="24" t="s">
        <v>5</v>
      </c>
      <c r="C124" s="36" t="s">
        <v>10</v>
      </c>
      <c r="D124" s="8">
        <v>9</v>
      </c>
      <c r="E124" s="8">
        <v>9</v>
      </c>
      <c r="F124" s="8">
        <v>9</v>
      </c>
      <c r="G124" s="37">
        <f>AVERAGE(D124:F124)</f>
        <v>9</v>
      </c>
      <c r="H124" s="241" t="str">
        <f>IF(G124&lt;$I$163,"Under",IF(AND(G124&gt;=$I$163,G124&lt;=$I$165),"Normal",IF(G124&gt;=$I$165,"Over","Prøv igen")))</f>
        <v>Over</v>
      </c>
      <c r="I124" s="76">
        <f>+G124</f>
        <v>9</v>
      </c>
      <c r="J124" s="77">
        <f>+G125</f>
        <v>56.17213836477989</v>
      </c>
      <c r="K124" s="83">
        <f>+G126</f>
        <v>7.2893081761006298E-2</v>
      </c>
      <c r="L124" s="79">
        <f>+G127</f>
        <v>163.32480000000001</v>
      </c>
      <c r="M124" s="82">
        <f>+G128</f>
        <v>8.1662400000000002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130"/>
    </row>
    <row r="125" spans="1:52">
      <c r="A125" s="259"/>
      <c r="B125" s="17" t="s">
        <v>3</v>
      </c>
      <c r="C125" s="18" t="s">
        <v>8</v>
      </c>
      <c r="D125" s="11">
        <f>(D124+$Q$6)/$Q$5-$Q$3</f>
        <v>56.172138364779883</v>
      </c>
      <c r="E125" s="11">
        <f>(E124+$Q$6)/$Q$5-$Q$3</f>
        <v>56.172138364779883</v>
      </c>
      <c r="F125" s="11">
        <f>(F124+$Q$6)/$Q$5-$Q$3</f>
        <v>56.172138364779883</v>
      </c>
      <c r="G125" s="30">
        <f>AVERAGE(D125:F125)</f>
        <v>56.17213836477989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130"/>
    </row>
    <row r="126" spans="1:52">
      <c r="A126" s="259"/>
      <c r="B126" s="17" t="s">
        <v>4</v>
      </c>
      <c r="C126" s="19" t="s">
        <v>9</v>
      </c>
      <c r="D126" s="4">
        <f>+(D125+$Q$3)/$Q$2</f>
        <v>7.2893081761006298E-2</v>
      </c>
      <c r="E126" s="4">
        <f>+(E125+$Q$3)/$Q$2</f>
        <v>7.2893081761006298E-2</v>
      </c>
      <c r="F126" s="4">
        <f>+(F125+$Q$3)/$Q$2</f>
        <v>7.2893081761006298E-2</v>
      </c>
      <c r="G126" s="31">
        <f>AVERAGE(D126:F126)</f>
        <v>7.2893081761006298E-2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130"/>
    </row>
    <row r="127" spans="1:52">
      <c r="A127" s="260"/>
      <c r="B127" s="17" t="s">
        <v>6</v>
      </c>
      <c r="C127" s="19" t="s">
        <v>11</v>
      </c>
      <c r="D127" s="11">
        <f>D124*$Q$8</f>
        <v>163.32480000000001</v>
      </c>
      <c r="E127" s="11">
        <f>E124*$Q$8</f>
        <v>163.32480000000001</v>
      </c>
      <c r="F127" s="11">
        <f>F124*$Q$8</f>
        <v>163.32480000000001</v>
      </c>
      <c r="G127" s="30">
        <f t="shared" ref="G127:G128" si="24">AVERAGE(D127:F127)</f>
        <v>163.32480000000001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130"/>
    </row>
    <row r="128" spans="1:52" ht="15.75" thickBot="1">
      <c r="A128" s="261"/>
      <c r="B128" s="20" t="s">
        <v>7</v>
      </c>
      <c r="C128" s="21" t="s">
        <v>12</v>
      </c>
      <c r="D128" s="22">
        <f>$P$10*10*D127/1000</f>
        <v>8.1662400000000002</v>
      </c>
      <c r="E128" s="22">
        <f>$P$10*10*E127/1000</f>
        <v>8.1662400000000002</v>
      </c>
      <c r="F128" s="22">
        <f>$P$10*10*F127/1000</f>
        <v>8.1662400000000002</v>
      </c>
      <c r="G128" s="32">
        <f t="shared" si="24"/>
        <v>8.1662400000000002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130"/>
    </row>
    <row r="129" spans="1:52" ht="15.75" thickBot="1">
      <c r="A129" s="258">
        <v>26</v>
      </c>
      <c r="B129" s="24" t="s">
        <v>5</v>
      </c>
      <c r="C129" s="36" t="s">
        <v>10</v>
      </c>
      <c r="D129" s="8">
        <v>9</v>
      </c>
      <c r="E129" s="8">
        <v>9</v>
      </c>
      <c r="F129" s="8">
        <v>9</v>
      </c>
      <c r="G129" s="37">
        <f>AVERAGE(D129:F129)</f>
        <v>9</v>
      </c>
      <c r="H129" s="241" t="str">
        <f>IF(G129&lt;$I$163,"Under",IF(AND(G129&gt;=$I$163,G129&lt;=$I$165),"Normal",IF(G129&gt;=$I$165,"Over","Prøv igen")))</f>
        <v>Over</v>
      </c>
      <c r="I129" s="76">
        <f>+G129</f>
        <v>9</v>
      </c>
      <c r="J129" s="77">
        <f>+G130</f>
        <v>56.17213836477989</v>
      </c>
      <c r="K129" s="83">
        <f>+G131</f>
        <v>7.2893081761006298E-2</v>
      </c>
      <c r="L129" s="79">
        <f>+G132</f>
        <v>163.32480000000001</v>
      </c>
      <c r="M129" s="82">
        <f>+G133</f>
        <v>8.1662400000000002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130"/>
    </row>
    <row r="130" spans="1:52">
      <c r="A130" s="259"/>
      <c r="B130" s="17" t="s">
        <v>3</v>
      </c>
      <c r="C130" s="18" t="s">
        <v>8</v>
      </c>
      <c r="D130" s="11">
        <f>(D129+$Q$6)/$Q$5-$Q$3</f>
        <v>56.172138364779883</v>
      </c>
      <c r="E130" s="11">
        <f>(E129+$Q$6)/$Q$5-$Q$3</f>
        <v>56.172138364779883</v>
      </c>
      <c r="F130" s="11">
        <f>(F129+$Q$6)/$Q$5-$Q$3</f>
        <v>56.172138364779883</v>
      </c>
      <c r="G130" s="30">
        <f>AVERAGE(D130:F130)</f>
        <v>56.17213836477989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130"/>
    </row>
    <row r="131" spans="1:52">
      <c r="A131" s="259"/>
      <c r="B131" s="17" t="s">
        <v>4</v>
      </c>
      <c r="C131" s="19" t="s">
        <v>9</v>
      </c>
      <c r="D131" s="4">
        <f>+(D130+$Q$3)/$Q$2</f>
        <v>7.2893081761006298E-2</v>
      </c>
      <c r="E131" s="4">
        <f>+(E130+$Q$3)/$Q$2</f>
        <v>7.2893081761006298E-2</v>
      </c>
      <c r="F131" s="4">
        <f>+(F130+$Q$3)/$Q$2</f>
        <v>7.2893081761006298E-2</v>
      </c>
      <c r="G131" s="31">
        <f>AVERAGE(D131:F131)</f>
        <v>7.2893081761006298E-2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130"/>
    </row>
    <row r="132" spans="1:52">
      <c r="A132" s="260"/>
      <c r="B132" s="17" t="s">
        <v>6</v>
      </c>
      <c r="C132" s="19" t="s">
        <v>11</v>
      </c>
      <c r="D132" s="11">
        <f>D129*$Q$8</f>
        <v>163.32480000000001</v>
      </c>
      <c r="E132" s="11">
        <f>E129*$Q$8</f>
        <v>163.32480000000001</v>
      </c>
      <c r="F132" s="11">
        <f>F129*$Q$8</f>
        <v>163.32480000000001</v>
      </c>
      <c r="G132" s="30">
        <f t="shared" ref="G132:G133" si="25">AVERAGE(D132:F132)</f>
        <v>163.32480000000001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130"/>
    </row>
    <row r="133" spans="1:52" ht="15.75" thickBot="1">
      <c r="A133" s="261"/>
      <c r="B133" s="20" t="s">
        <v>7</v>
      </c>
      <c r="C133" s="21" t="s">
        <v>12</v>
      </c>
      <c r="D133" s="22">
        <f>$P$10*10*D132/1000</f>
        <v>8.1662400000000002</v>
      </c>
      <c r="E133" s="22">
        <f>$P$10*10*E132/1000</f>
        <v>8.1662400000000002</v>
      </c>
      <c r="F133" s="22">
        <f>$P$10*10*F132/1000</f>
        <v>8.1662400000000002</v>
      </c>
      <c r="G133" s="32">
        <f t="shared" si="25"/>
        <v>8.1662400000000002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130"/>
    </row>
    <row r="134" spans="1:52" ht="15.75" thickBot="1">
      <c r="A134" s="258">
        <v>27</v>
      </c>
      <c r="B134" s="24" t="s">
        <v>5</v>
      </c>
      <c r="C134" s="36" t="s">
        <v>10</v>
      </c>
      <c r="D134" s="8">
        <v>9.6999999999999993</v>
      </c>
      <c r="E134" s="8">
        <v>9.9</v>
      </c>
      <c r="F134" s="8">
        <v>9.9</v>
      </c>
      <c r="G134" s="37">
        <f>AVERAGE(D134:F134)</f>
        <v>9.8333333333333339</v>
      </c>
      <c r="H134" s="241" t="str">
        <f>IF(G134&lt;$I$163,"Under",IF(AND(G134&gt;=$I$163,G134&lt;=$I$165),"Normal",IF(G134&gt;=$I$165,"Over","Prøv igen")))</f>
        <v>Over</v>
      </c>
      <c r="I134" s="76">
        <f>+G134</f>
        <v>9.8333333333333339</v>
      </c>
      <c r="J134" s="77">
        <f>+G135</f>
        <v>61.900649895178198</v>
      </c>
      <c r="K134" s="83">
        <f>+G136</f>
        <v>7.813417190775683E-2</v>
      </c>
      <c r="L134" s="79">
        <f>+G137</f>
        <v>178.44746666666666</v>
      </c>
      <c r="M134" s="82">
        <f>+G138</f>
        <v>8.9223733333333328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130"/>
    </row>
    <row r="135" spans="1:52">
      <c r="A135" s="259"/>
      <c r="B135" s="17" t="s">
        <v>3</v>
      </c>
      <c r="C135" s="18" t="s">
        <v>8</v>
      </c>
      <c r="D135" s="11">
        <f>(D134+$Q$6)/$Q$5-$Q$3</f>
        <v>60.984088050314469</v>
      </c>
      <c r="E135" s="11">
        <f>(E134+$Q$6)/$Q$5-$Q$3</f>
        <v>62.358930817610073</v>
      </c>
      <c r="F135" s="11">
        <f>(F134+$Q$6)/$Q$5-$Q$3</f>
        <v>62.358930817610073</v>
      </c>
      <c r="G135" s="30">
        <f>AVERAGE(D135:F135)</f>
        <v>61.900649895178198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130"/>
    </row>
    <row r="136" spans="1:52">
      <c r="A136" s="259"/>
      <c r="B136" s="17" t="s">
        <v>4</v>
      </c>
      <c r="C136" s="19" t="s">
        <v>9</v>
      </c>
      <c r="D136" s="4">
        <f>+(D135+$Q$3)/$Q$2</f>
        <v>7.7295597484276737E-2</v>
      </c>
      <c r="E136" s="4">
        <f>+(E135+$Q$3)/$Q$2</f>
        <v>7.8553459119496863E-2</v>
      </c>
      <c r="F136" s="4">
        <f>+(F135+$Q$3)/$Q$2</f>
        <v>7.8553459119496863E-2</v>
      </c>
      <c r="G136" s="31">
        <f>AVERAGE(D136:F136)</f>
        <v>7.813417190775683E-2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130"/>
    </row>
    <row r="137" spans="1:52">
      <c r="A137" s="260"/>
      <c r="B137" s="17" t="s">
        <v>6</v>
      </c>
      <c r="C137" s="19" t="s">
        <v>11</v>
      </c>
      <c r="D137" s="11">
        <f>D134*$Q$8</f>
        <v>176.02784</v>
      </c>
      <c r="E137" s="11">
        <f>E134*$Q$8</f>
        <v>179.65728000000001</v>
      </c>
      <c r="F137" s="11">
        <f>F134*$Q$8</f>
        <v>179.65728000000001</v>
      </c>
      <c r="G137" s="30">
        <f t="shared" ref="G137:G138" si="26">AVERAGE(D137:F137)</f>
        <v>178.44746666666666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130"/>
    </row>
    <row r="138" spans="1:52" ht="15.75" thickBot="1">
      <c r="A138" s="261"/>
      <c r="B138" s="20" t="s">
        <v>7</v>
      </c>
      <c r="C138" s="21" t="s">
        <v>12</v>
      </c>
      <c r="D138" s="22">
        <f>$P$10*10*D137/1000</f>
        <v>8.8013919999999999</v>
      </c>
      <c r="E138" s="22">
        <f>$P$10*10*E137/1000</f>
        <v>8.9828640000000011</v>
      </c>
      <c r="F138" s="22">
        <f>$P$10*10*F137/1000</f>
        <v>8.9828640000000011</v>
      </c>
      <c r="G138" s="32">
        <f t="shared" si="26"/>
        <v>8.9223733333333328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130"/>
    </row>
    <row r="139" spans="1:52" ht="15.75" thickBot="1">
      <c r="A139" s="258">
        <v>28</v>
      </c>
      <c r="B139" s="24" t="s">
        <v>5</v>
      </c>
      <c r="C139" s="36" t="s">
        <v>10</v>
      </c>
      <c r="D139" s="8">
        <v>9</v>
      </c>
      <c r="E139" s="8">
        <v>9</v>
      </c>
      <c r="F139" s="8">
        <v>9</v>
      </c>
      <c r="G139" s="37">
        <f>AVERAGE(D139:F139)</f>
        <v>9</v>
      </c>
      <c r="H139" s="241" t="str">
        <f>IF(G139&lt;$I$163,"Under",IF(AND(G139&gt;=$I$163,G139&lt;=$I$165),"Normal",IF(G139&gt;=$I$165,"Over","Prøv igen")))</f>
        <v>Over</v>
      </c>
      <c r="I139" s="76">
        <f>+G139</f>
        <v>9</v>
      </c>
      <c r="J139" s="77">
        <f>+G140</f>
        <v>56.17213836477989</v>
      </c>
      <c r="K139" s="83">
        <f>+G141</f>
        <v>7.2893081761006298E-2</v>
      </c>
      <c r="L139" s="79">
        <f>+G142</f>
        <v>163.32480000000001</v>
      </c>
      <c r="M139" s="82">
        <f>+G143</f>
        <v>8.1662400000000002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130"/>
    </row>
    <row r="140" spans="1:52">
      <c r="A140" s="259"/>
      <c r="B140" s="17" t="s">
        <v>3</v>
      </c>
      <c r="C140" s="18" t="s">
        <v>8</v>
      </c>
      <c r="D140" s="11">
        <f>(D139+$Q$6)/$Q$5-$Q$3</f>
        <v>56.172138364779883</v>
      </c>
      <c r="E140" s="11">
        <f>(E139+$Q$6)/$Q$5-$Q$3</f>
        <v>56.172138364779883</v>
      </c>
      <c r="F140" s="11">
        <f>(F139+$Q$6)/$Q$5-$Q$3</f>
        <v>56.172138364779883</v>
      </c>
      <c r="G140" s="30">
        <f>AVERAGE(D140:F140)</f>
        <v>56.17213836477989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130"/>
    </row>
    <row r="141" spans="1:52">
      <c r="A141" s="259"/>
      <c r="B141" s="17" t="s">
        <v>4</v>
      </c>
      <c r="C141" s="19" t="s">
        <v>9</v>
      </c>
      <c r="D141" s="4">
        <f>+(D140+$Q$3)/$Q$2</f>
        <v>7.2893081761006298E-2</v>
      </c>
      <c r="E141" s="4">
        <f>+(E140+$Q$3)/$Q$2</f>
        <v>7.2893081761006298E-2</v>
      </c>
      <c r="F141" s="4">
        <f>+(F140+$Q$3)/$Q$2</f>
        <v>7.2893081761006298E-2</v>
      </c>
      <c r="G141" s="31">
        <f>AVERAGE(D141:F141)</f>
        <v>7.2893081761006298E-2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130"/>
    </row>
    <row r="142" spans="1:52">
      <c r="A142" s="260"/>
      <c r="B142" s="17" t="s">
        <v>6</v>
      </c>
      <c r="C142" s="19" t="s">
        <v>11</v>
      </c>
      <c r="D142" s="11">
        <f>D139*$Q$8</f>
        <v>163.32480000000001</v>
      </c>
      <c r="E142" s="11">
        <f>E139*$Q$8</f>
        <v>163.32480000000001</v>
      </c>
      <c r="F142" s="11">
        <f>F139*$Q$8</f>
        <v>163.32480000000001</v>
      </c>
      <c r="G142" s="30">
        <f t="shared" ref="G142:G143" si="27">AVERAGE(D142:F142)</f>
        <v>163.32480000000001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130"/>
    </row>
    <row r="143" spans="1:52" ht="15.75" thickBot="1">
      <c r="A143" s="261"/>
      <c r="B143" s="20" t="s">
        <v>7</v>
      </c>
      <c r="C143" s="21" t="s">
        <v>12</v>
      </c>
      <c r="D143" s="22">
        <f>$P$10*10*D142/1000</f>
        <v>8.1662400000000002</v>
      </c>
      <c r="E143" s="22">
        <f>$P$10*10*E142/1000</f>
        <v>8.1662400000000002</v>
      </c>
      <c r="F143" s="22">
        <f>$P$10*10*F142/1000</f>
        <v>8.1662400000000002</v>
      </c>
      <c r="G143" s="32">
        <f t="shared" si="27"/>
        <v>8.1662400000000002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130"/>
    </row>
    <row r="144" spans="1:52" ht="15.75" thickBot="1">
      <c r="A144" s="258">
        <v>29</v>
      </c>
      <c r="B144" s="24" t="s">
        <v>5</v>
      </c>
      <c r="C144" s="36" t="s">
        <v>10</v>
      </c>
      <c r="D144" s="8">
        <v>9</v>
      </c>
      <c r="E144" s="8">
        <v>9</v>
      </c>
      <c r="F144" s="8">
        <v>9</v>
      </c>
      <c r="G144" s="37">
        <f>AVERAGE(D144:F144)</f>
        <v>9</v>
      </c>
      <c r="H144" s="241" t="str">
        <f>IF(G144&lt;$I$163,"Under",IF(AND(G144&gt;=$I$163,G144&lt;=$I$165),"Normal",IF(G144&gt;=$I$165,"Over","Prøv igen")))</f>
        <v>Over</v>
      </c>
      <c r="I144" s="76">
        <f>+G144</f>
        <v>9</v>
      </c>
      <c r="J144" s="77">
        <f>+G145</f>
        <v>56.17213836477989</v>
      </c>
      <c r="K144" s="83">
        <f>+G146</f>
        <v>7.2893081761006298E-2</v>
      </c>
      <c r="L144" s="79">
        <f>+G147</f>
        <v>163.32480000000001</v>
      </c>
      <c r="M144" s="82">
        <f>+G148</f>
        <v>8.1662400000000002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130"/>
    </row>
    <row r="145" spans="1:52">
      <c r="A145" s="259"/>
      <c r="B145" s="17" t="s">
        <v>3</v>
      </c>
      <c r="C145" s="18" t="s">
        <v>8</v>
      </c>
      <c r="D145" s="11">
        <f>(D144+$Q$6)/$Q$5-$Q$3</f>
        <v>56.172138364779883</v>
      </c>
      <c r="E145" s="11">
        <f>(E144+$Q$6)/$Q$5-$Q$3</f>
        <v>56.172138364779883</v>
      </c>
      <c r="F145" s="11">
        <f>(F144+$Q$6)/$Q$5-$Q$3</f>
        <v>56.172138364779883</v>
      </c>
      <c r="G145" s="30">
        <f>AVERAGE(D145:F145)</f>
        <v>56.17213836477989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130"/>
    </row>
    <row r="146" spans="1:52">
      <c r="A146" s="259"/>
      <c r="B146" s="17" t="s">
        <v>4</v>
      </c>
      <c r="C146" s="19" t="s">
        <v>9</v>
      </c>
      <c r="D146" s="4">
        <f>+(D145+$Q$3)/$Q$2</f>
        <v>7.2893081761006298E-2</v>
      </c>
      <c r="E146" s="4">
        <f>+(E145+$Q$3)/$Q$2</f>
        <v>7.2893081761006298E-2</v>
      </c>
      <c r="F146" s="4">
        <f>+(F145+$Q$3)/$Q$2</f>
        <v>7.2893081761006298E-2</v>
      </c>
      <c r="G146" s="31">
        <f>AVERAGE(D146:F146)</f>
        <v>7.2893081761006298E-2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130"/>
    </row>
    <row r="147" spans="1:52">
      <c r="A147" s="260"/>
      <c r="B147" s="17" t="s">
        <v>6</v>
      </c>
      <c r="C147" s="19" t="s">
        <v>11</v>
      </c>
      <c r="D147" s="11">
        <f>D144*$Q$8</f>
        <v>163.32480000000001</v>
      </c>
      <c r="E147" s="11">
        <f>E144*$Q$8</f>
        <v>163.32480000000001</v>
      </c>
      <c r="F147" s="11">
        <f>F144*$Q$8</f>
        <v>163.32480000000001</v>
      </c>
      <c r="G147" s="30">
        <f t="shared" ref="G147:G148" si="28">AVERAGE(D147:F147)</f>
        <v>163.32480000000001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130"/>
    </row>
    <row r="148" spans="1:52" ht="15.75" thickBot="1">
      <c r="A148" s="261"/>
      <c r="B148" s="20" t="s">
        <v>7</v>
      </c>
      <c r="C148" s="21" t="s">
        <v>12</v>
      </c>
      <c r="D148" s="22">
        <f>$P$10*10*D147/1000</f>
        <v>8.1662400000000002</v>
      </c>
      <c r="E148" s="22">
        <f>$P$10*10*E147/1000</f>
        <v>8.1662400000000002</v>
      </c>
      <c r="F148" s="22">
        <f>$P$10*10*F147/1000</f>
        <v>8.1662400000000002</v>
      </c>
      <c r="G148" s="32">
        <f t="shared" si="28"/>
        <v>8.1662400000000002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130"/>
    </row>
    <row r="149" spans="1:52" ht="15.75" thickBot="1">
      <c r="A149" s="258">
        <v>30</v>
      </c>
      <c r="B149" s="24" t="s">
        <v>5</v>
      </c>
      <c r="C149" s="36" t="s">
        <v>10</v>
      </c>
      <c r="D149" s="8">
        <v>9.9</v>
      </c>
      <c r="E149" s="8">
        <v>9.9</v>
      </c>
      <c r="F149" s="8">
        <v>9.9</v>
      </c>
      <c r="G149" s="37">
        <f>AVERAGE(D149:F149)</f>
        <v>9.9</v>
      </c>
      <c r="H149" s="241" t="str">
        <f>IF(G149&lt;$I$163,"Under",IF(AND(G149&gt;=$I$163,G149&lt;=$I$165),"Normal",IF(G149&gt;=$I$165,"Over","Prøv igen")))</f>
        <v>Over</v>
      </c>
      <c r="I149" s="76">
        <f>+G149</f>
        <v>9.9</v>
      </c>
      <c r="J149" s="77">
        <f>+G150</f>
        <v>62.358930817610066</v>
      </c>
      <c r="K149" s="83">
        <f>+G151</f>
        <v>7.8553459119496863E-2</v>
      </c>
      <c r="L149" s="79">
        <f>+G152</f>
        <v>179.65728000000001</v>
      </c>
      <c r="M149" s="82">
        <f>+G153</f>
        <v>8.9828640000000011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130"/>
    </row>
    <row r="150" spans="1:52">
      <c r="A150" s="259"/>
      <c r="B150" s="17" t="s">
        <v>3</v>
      </c>
      <c r="C150" s="18" t="s">
        <v>8</v>
      </c>
      <c r="D150" s="11">
        <f>(D149+$Q$6)/$Q$5-$Q$3</f>
        <v>62.358930817610073</v>
      </c>
      <c r="E150" s="11">
        <f>(E149+$Q$6)/$Q$5-$Q$3</f>
        <v>62.358930817610073</v>
      </c>
      <c r="F150" s="11">
        <f>(F149+$Q$6)/$Q$5-$Q$3</f>
        <v>62.358930817610073</v>
      </c>
      <c r="G150" s="30">
        <f>AVERAGE(D150:F150)</f>
        <v>62.358930817610066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130"/>
    </row>
    <row r="151" spans="1:52">
      <c r="A151" s="259"/>
      <c r="B151" s="17" t="s">
        <v>4</v>
      </c>
      <c r="C151" s="19" t="s">
        <v>9</v>
      </c>
      <c r="D151" s="4">
        <f>+(D150+$Q$3)/$Q$2</f>
        <v>7.8553459119496863E-2</v>
      </c>
      <c r="E151" s="4">
        <f>+(E150+$Q$3)/$Q$2</f>
        <v>7.8553459119496863E-2</v>
      </c>
      <c r="F151" s="4">
        <f>+(F150+$Q$3)/$Q$2</f>
        <v>7.8553459119496863E-2</v>
      </c>
      <c r="G151" s="31">
        <f>AVERAGE(D151:F151)</f>
        <v>7.8553459119496863E-2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130"/>
    </row>
    <row r="152" spans="1:52">
      <c r="A152" s="260"/>
      <c r="B152" s="17" t="s">
        <v>6</v>
      </c>
      <c r="C152" s="19" t="s">
        <v>11</v>
      </c>
      <c r="D152" s="11">
        <f>D149*$Q$8</f>
        <v>179.65728000000001</v>
      </c>
      <c r="E152" s="11">
        <f>E149*$Q$8</f>
        <v>179.65728000000001</v>
      </c>
      <c r="F152" s="11">
        <f>F149*$Q$8</f>
        <v>179.65728000000001</v>
      </c>
      <c r="G152" s="30">
        <f t="shared" ref="G152:G153" si="29">AVERAGE(D152:F152)</f>
        <v>179.65728000000001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130"/>
    </row>
    <row r="153" spans="1:52" ht="15.75" thickBot="1">
      <c r="A153" s="261"/>
      <c r="B153" s="20" t="s">
        <v>7</v>
      </c>
      <c r="C153" s="21" t="s">
        <v>12</v>
      </c>
      <c r="D153" s="22">
        <f>$P$10*10*D152/1000</f>
        <v>8.9828640000000011</v>
      </c>
      <c r="E153" s="22">
        <f>$P$10*10*E152/1000</f>
        <v>8.9828640000000011</v>
      </c>
      <c r="F153" s="22">
        <f>$P$10*10*F152/1000</f>
        <v>8.9828640000000011</v>
      </c>
      <c r="G153" s="32">
        <f t="shared" si="29"/>
        <v>8.9828640000000011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130"/>
    </row>
    <row r="154" spans="1:52" ht="15.75" thickBot="1">
      <c r="A154" s="255">
        <v>31</v>
      </c>
      <c r="B154" s="24" t="s">
        <v>5</v>
      </c>
      <c r="C154" s="36" t="s">
        <v>10</v>
      </c>
      <c r="D154" s="8">
        <v>9</v>
      </c>
      <c r="E154" s="8">
        <v>9</v>
      </c>
      <c r="F154" s="8">
        <v>9</v>
      </c>
      <c r="G154" s="37">
        <f>AVERAGE(D154:F154)</f>
        <v>9</v>
      </c>
      <c r="H154" s="244" t="str">
        <f>IF(G154&lt;$I$163,"Under",IF(AND(G154&gt;=$I$163,G154&lt;=$I$165),"Normal",IF(G154&gt;=$I$165,"Over","Prøv igen")))</f>
        <v>Over</v>
      </c>
      <c r="I154" s="76">
        <f>+G154</f>
        <v>9</v>
      </c>
      <c r="J154" s="77">
        <f>+G155</f>
        <v>56.17213836477989</v>
      </c>
      <c r="K154" s="83">
        <f>+G156</f>
        <v>7.2893081761006298E-2</v>
      </c>
      <c r="L154" s="79">
        <f>+G157</f>
        <v>163.32480000000001</v>
      </c>
      <c r="M154" s="82">
        <f>+G158</f>
        <v>8.1662400000000002</v>
      </c>
      <c r="N154" s="81">
        <v>31</v>
      </c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130"/>
    </row>
    <row r="155" spans="1:52">
      <c r="A155" s="256"/>
      <c r="B155" s="17" t="s">
        <v>3</v>
      </c>
      <c r="C155" s="18" t="s">
        <v>8</v>
      </c>
      <c r="D155" s="11">
        <f>(D154+$Q$6)/$Q$5-$Q$3</f>
        <v>56.172138364779883</v>
      </c>
      <c r="E155" s="11">
        <f>(E154+$Q$6)/$Q$5-$Q$3</f>
        <v>56.172138364779883</v>
      </c>
      <c r="F155" s="11">
        <f>(F154+$Q$6)/$Q$5-$Q$3</f>
        <v>56.172138364779883</v>
      </c>
      <c r="G155" s="30">
        <f>AVERAGE(D155:F155)</f>
        <v>56.17213836477989</v>
      </c>
      <c r="H155" s="245"/>
      <c r="I155" s="145"/>
      <c r="J155" s="146"/>
      <c r="K155" s="146"/>
      <c r="L155" s="146"/>
      <c r="M155" s="146"/>
      <c r="N155" s="194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130"/>
    </row>
    <row r="156" spans="1:52">
      <c r="A156" s="256"/>
      <c r="B156" s="17" t="s">
        <v>4</v>
      </c>
      <c r="C156" s="19" t="s">
        <v>9</v>
      </c>
      <c r="D156" s="4">
        <f>+(D155+$Q$3)/$Q$2</f>
        <v>7.2893081761006298E-2</v>
      </c>
      <c r="E156" s="4">
        <f>+(E155+$Q$3)/$Q$2</f>
        <v>7.2893081761006298E-2</v>
      </c>
      <c r="F156" s="4">
        <f>+(F155+$Q$3)/$Q$2</f>
        <v>7.2893081761006298E-2</v>
      </c>
      <c r="G156" s="31">
        <f>AVERAGE(D156:F156)</f>
        <v>7.2893081761006298E-2</v>
      </c>
      <c r="H156" s="245"/>
      <c r="I156" s="148"/>
      <c r="J156" s="149"/>
      <c r="K156" s="149"/>
      <c r="L156" s="149"/>
      <c r="M156" s="149"/>
      <c r="N156" s="195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130"/>
    </row>
    <row r="157" spans="1:52">
      <c r="A157" s="256"/>
      <c r="B157" s="17" t="s">
        <v>6</v>
      </c>
      <c r="C157" s="19" t="s">
        <v>11</v>
      </c>
      <c r="D157" s="11">
        <f>D154*$Q$8</f>
        <v>163.32480000000001</v>
      </c>
      <c r="E157" s="11">
        <f>E154*$Q$8</f>
        <v>163.32480000000001</v>
      </c>
      <c r="F157" s="11">
        <f>F154*$Q$8</f>
        <v>163.32480000000001</v>
      </c>
      <c r="G157" s="30">
        <f t="shared" ref="G157:G158" si="30">AVERAGE(D157:F157)</f>
        <v>163.32480000000001</v>
      </c>
      <c r="H157" s="245"/>
      <c r="I157" s="148"/>
      <c r="J157" s="149"/>
      <c r="K157" s="149"/>
      <c r="L157" s="149"/>
      <c r="M157" s="149"/>
      <c r="N157" s="195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130"/>
    </row>
    <row r="158" spans="1:52" ht="15.75" thickBot="1">
      <c r="A158" s="257"/>
      <c r="B158" s="20" t="s">
        <v>7</v>
      </c>
      <c r="C158" s="21" t="s">
        <v>12</v>
      </c>
      <c r="D158" s="22">
        <f>$P$10*10*D157/1000</f>
        <v>8.1662400000000002</v>
      </c>
      <c r="E158" s="22">
        <f>$P$10*10*E157/1000</f>
        <v>8.1662400000000002</v>
      </c>
      <c r="F158" s="22">
        <f>$P$10*10*F157/1000</f>
        <v>8.1662400000000002</v>
      </c>
      <c r="G158" s="32">
        <f t="shared" si="30"/>
        <v>8.1662400000000002</v>
      </c>
      <c r="H158" s="246"/>
      <c r="I158" s="151"/>
      <c r="J158" s="152"/>
      <c r="K158" s="152"/>
      <c r="L158" s="152"/>
      <c r="M158" s="152"/>
      <c r="N158" s="196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130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9.3397849462365592</v>
      </c>
      <c r="J159" s="50">
        <f>(AVERAGE(J4:J154))</f>
        <v>58.507892743626158</v>
      </c>
      <c r="K159" s="60">
        <f>(AVERAGE(K4:K154))</f>
        <v>7.5030094001487829E-2</v>
      </c>
      <c r="L159" s="50">
        <f>(AVERAGE(L4:L154))</f>
        <v>169.49094537634411</v>
      </c>
      <c r="M159" s="49">
        <f>(AVERAGE(M4:M154))</f>
        <v>8.4745472688172025</v>
      </c>
      <c r="N159" s="61" t="str">
        <f>CONCATENATE(G3,A2,B2)</f>
        <v>Avg Okt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130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130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130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130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130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130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130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129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130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129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130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129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130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134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31"/>
    </row>
  </sheetData>
  <mergeCells count="75">
    <mergeCell ref="A1:H1"/>
    <mergeCell ref="A2:A3"/>
    <mergeCell ref="B2:C3"/>
    <mergeCell ref="D2:G2"/>
    <mergeCell ref="I3:M3"/>
    <mergeCell ref="A9:A13"/>
    <mergeCell ref="H9:H13"/>
    <mergeCell ref="A14:A18"/>
    <mergeCell ref="H14:H18"/>
    <mergeCell ref="A4:A8"/>
    <mergeCell ref="H4:H8"/>
    <mergeCell ref="P14:Q14"/>
    <mergeCell ref="A29:A33"/>
    <mergeCell ref="H29:H33"/>
    <mergeCell ref="A34:A38"/>
    <mergeCell ref="H34:H38"/>
    <mergeCell ref="A19:A23"/>
    <mergeCell ref="H19:H23"/>
    <mergeCell ref="A24:A28"/>
    <mergeCell ref="H24:H28"/>
    <mergeCell ref="A49:A53"/>
    <mergeCell ref="H49:H53"/>
    <mergeCell ref="A54:A58"/>
    <mergeCell ref="H54:H58"/>
    <mergeCell ref="A39:A43"/>
    <mergeCell ref="H39:H43"/>
    <mergeCell ref="A44:A48"/>
    <mergeCell ref="H44:H48"/>
    <mergeCell ref="A69:A73"/>
    <mergeCell ref="H69:H73"/>
    <mergeCell ref="A74:A78"/>
    <mergeCell ref="H74:H78"/>
    <mergeCell ref="A59:A63"/>
    <mergeCell ref="H59:H63"/>
    <mergeCell ref="A64:A68"/>
    <mergeCell ref="H64:H68"/>
    <mergeCell ref="A89:A93"/>
    <mergeCell ref="H89:H93"/>
    <mergeCell ref="A94:A98"/>
    <mergeCell ref="H94:H98"/>
    <mergeCell ref="A79:A83"/>
    <mergeCell ref="H79:H83"/>
    <mergeCell ref="A84:A88"/>
    <mergeCell ref="H84:H88"/>
    <mergeCell ref="A109:A113"/>
    <mergeCell ref="H109:H113"/>
    <mergeCell ref="A114:A118"/>
    <mergeCell ref="H114:H118"/>
    <mergeCell ref="A99:A103"/>
    <mergeCell ref="H99:H103"/>
    <mergeCell ref="A104:A108"/>
    <mergeCell ref="H104:H108"/>
    <mergeCell ref="A129:A133"/>
    <mergeCell ref="H129:H133"/>
    <mergeCell ref="A134:A138"/>
    <mergeCell ref="H134:H138"/>
    <mergeCell ref="A119:A123"/>
    <mergeCell ref="H119:H123"/>
    <mergeCell ref="A124:A128"/>
    <mergeCell ref="H124:H128"/>
    <mergeCell ref="A149:A153"/>
    <mergeCell ref="H149:H153"/>
    <mergeCell ref="A154:A158"/>
    <mergeCell ref="H154:H158"/>
    <mergeCell ref="A139:A143"/>
    <mergeCell ref="H139:H143"/>
    <mergeCell ref="A144:A148"/>
    <mergeCell ref="H144:H148"/>
    <mergeCell ref="B160:G160"/>
    <mergeCell ref="I160:M160"/>
    <mergeCell ref="N160:N165"/>
    <mergeCell ref="B162:G162"/>
    <mergeCell ref="I162:M162"/>
    <mergeCell ref="B163:G163"/>
    <mergeCell ref="I164:M164"/>
  </mergeCells>
  <dataValidations disablePrompts="1"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scale="95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Z169"/>
  <sheetViews>
    <sheetView workbookViewId="0">
      <selection sqref="A1:H1"/>
    </sheetView>
  </sheetViews>
  <sheetFormatPr defaultRowHeight="15"/>
  <cols>
    <col min="1" max="1" width="9.7109375" style="192" customWidth="1"/>
    <col min="2" max="2" width="30.7109375" customWidth="1"/>
    <col min="3" max="3" width="11.7109375" bestFit="1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7" bestFit="1" customWidth="1"/>
    <col min="15" max="15" width="3.7109375" customWidth="1"/>
    <col min="16" max="16" width="33.28515625" bestFit="1" customWidth="1"/>
    <col min="17" max="17" width="8" bestFit="1" customWidth="1"/>
    <col min="18" max="18" width="3.7109375" customWidth="1"/>
    <col min="19" max="19" width="38.28515625" bestFit="1" customWidth="1"/>
    <col min="20" max="20" width="10.14062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Nov </v>
      </c>
      <c r="O1" s="92"/>
      <c r="P1" s="138" t="s">
        <v>45</v>
      </c>
      <c r="Q1" s="92"/>
      <c r="R1" s="92"/>
      <c r="S1" s="179" t="s">
        <v>77</v>
      </c>
      <c r="T1" s="181">
        <f>(T4+Q6)/(Q4/Q2)-Q3</f>
        <v>58.507892743626158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132"/>
    </row>
    <row r="2" spans="1:52" ht="15.75" thickBot="1">
      <c r="A2" s="247" t="s">
        <v>72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36">
        <f>+Januar!H2</f>
        <v>19</v>
      </c>
      <c r="I2" s="113">
        <f>+Oktober!I159</f>
        <v>9.3397849462365592</v>
      </c>
      <c r="J2" s="140">
        <f>+Oktober!J159</f>
        <v>58.507892743626158</v>
      </c>
      <c r="K2" s="113">
        <f>+Oktober!K159</f>
        <v>7.5030094001487829E-2</v>
      </c>
      <c r="L2" s="113">
        <f>+Oktober!L159</f>
        <v>169.49094537634411</v>
      </c>
      <c r="M2" s="113">
        <f>+Oktober!M159</f>
        <v>8.4745472688172025</v>
      </c>
      <c r="N2" s="90" t="str">
        <f>CONCATENATE(G3,Oktober!$H$3)</f>
        <v>Avg Okt</v>
      </c>
      <c r="O2" s="42"/>
      <c r="P2" s="94" t="s">
        <v>17</v>
      </c>
      <c r="Q2" s="94">
        <v>1093</v>
      </c>
      <c r="R2" s="42"/>
      <c r="S2" s="176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30"/>
    </row>
    <row r="3" spans="1:52" ht="15.75" thickBot="1">
      <c r="A3" s="248"/>
      <c r="B3" s="277"/>
      <c r="C3" s="277"/>
      <c r="D3" s="137" t="str">
        <f>+Januar!D3</f>
        <v>Morgen</v>
      </c>
      <c r="E3" s="137" t="str">
        <f>+Januar!E3</f>
        <v>Middag</v>
      </c>
      <c r="F3" s="137" t="str">
        <f>+Januar!F3</f>
        <v>Aften</v>
      </c>
      <c r="G3" s="137" t="str">
        <f>+Januar!G3</f>
        <v xml:space="preserve">Avg </v>
      </c>
      <c r="H3" s="91" t="s">
        <v>53</v>
      </c>
      <c r="I3" s="249" t="str">
        <f>+Januar!I3</f>
        <v>Aktuelle middel værdier for denne måned</v>
      </c>
      <c r="J3" s="250"/>
      <c r="K3" s="250"/>
      <c r="L3" s="250"/>
      <c r="M3" s="251"/>
      <c r="N3" s="130" t="s">
        <v>0</v>
      </c>
      <c r="O3" s="42"/>
      <c r="P3" s="94" t="s">
        <v>18</v>
      </c>
      <c r="Q3" s="94">
        <v>23.5</v>
      </c>
      <c r="R3" s="42"/>
      <c r="S3" s="42" t="str">
        <f>CONCATENATE(A2,B2)</f>
        <v>Nov 2019</v>
      </c>
      <c r="T3" s="135" t="str">
        <f>+N2</f>
        <v>Avg Okt</v>
      </c>
      <c r="U3" s="129">
        <v>1</v>
      </c>
      <c r="V3" s="129">
        <v>2</v>
      </c>
      <c r="W3" s="129">
        <v>3</v>
      </c>
      <c r="X3" s="129">
        <v>4</v>
      </c>
      <c r="Y3" s="129">
        <v>5</v>
      </c>
      <c r="Z3" s="129">
        <v>6</v>
      </c>
      <c r="AA3" s="129">
        <v>7</v>
      </c>
      <c r="AB3" s="129">
        <v>8</v>
      </c>
      <c r="AC3" s="129">
        <v>9</v>
      </c>
      <c r="AD3" s="129">
        <v>10</v>
      </c>
      <c r="AE3" s="129">
        <v>11</v>
      </c>
      <c r="AF3" s="129">
        <v>12</v>
      </c>
      <c r="AG3" s="129">
        <v>13</v>
      </c>
      <c r="AH3" s="129">
        <v>14</v>
      </c>
      <c r="AI3" s="129">
        <v>15</v>
      </c>
      <c r="AJ3" s="129">
        <v>16</v>
      </c>
      <c r="AK3" s="129">
        <v>17</v>
      </c>
      <c r="AL3" s="129">
        <v>18</v>
      </c>
      <c r="AM3" s="129">
        <v>19</v>
      </c>
      <c r="AN3" s="129">
        <v>20</v>
      </c>
      <c r="AO3" s="129">
        <v>21</v>
      </c>
      <c r="AP3" s="129">
        <v>22</v>
      </c>
      <c r="AQ3" s="129">
        <v>23</v>
      </c>
      <c r="AR3" s="129">
        <v>24</v>
      </c>
      <c r="AS3" s="129">
        <v>25</v>
      </c>
      <c r="AT3" s="129">
        <v>26</v>
      </c>
      <c r="AU3" s="129">
        <v>27</v>
      </c>
      <c r="AV3" s="129">
        <v>28</v>
      </c>
      <c r="AW3" s="129">
        <v>29</v>
      </c>
      <c r="AX3" s="129">
        <v>30</v>
      </c>
      <c r="AY3" s="129"/>
      <c r="AZ3" s="95" t="str">
        <f>CONCATENATE("Avg.",H3)</f>
        <v>Avg.Nov</v>
      </c>
    </row>
    <row r="4" spans="1:52" ht="15.75" thickBot="1">
      <c r="A4" s="255">
        <v>1</v>
      </c>
      <c r="B4" s="44" t="s">
        <v>5</v>
      </c>
      <c r="C4" s="35" t="s">
        <v>10</v>
      </c>
      <c r="D4" s="8">
        <v>8</v>
      </c>
      <c r="E4" s="8">
        <v>8</v>
      </c>
      <c r="F4" s="8">
        <v>8</v>
      </c>
      <c r="G4" s="41">
        <f>AVERAGE(D4:F4)</f>
        <v>8</v>
      </c>
      <c r="H4" s="241" t="str">
        <f>IF(G4&lt;$I$163,"Under",IF(AND(G4&gt;=$I$163,G4&lt;=$I$165),"Normal",IF(G4&gt;=$I$165,"Over","Prøv igen")))</f>
        <v>Over</v>
      </c>
      <c r="I4" s="84">
        <f>+G4</f>
        <v>8</v>
      </c>
      <c r="J4" s="85">
        <f>+G5</f>
        <v>49.297924528301884</v>
      </c>
      <c r="K4" s="86">
        <f>+G6</f>
        <v>6.6603773584905671E-2</v>
      </c>
      <c r="L4" s="87">
        <f>+G7</f>
        <v>145.17760000000001</v>
      </c>
      <c r="M4" s="88">
        <f>+G8</f>
        <v>7.2588800000000013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[mmol/L]</v>
      </c>
      <c r="T4" s="114">
        <f>+I2</f>
        <v>9.3397849462365592</v>
      </c>
      <c r="U4" s="97">
        <f>+I4</f>
        <v>8</v>
      </c>
      <c r="V4" s="97">
        <f>+I9</f>
        <v>9.3000000000000007</v>
      </c>
      <c r="W4" s="97">
        <f>+I14</f>
        <v>8</v>
      </c>
      <c r="X4" s="97">
        <f>+I19</f>
        <v>8.5</v>
      </c>
      <c r="Y4" s="97">
        <f>+I24</f>
        <v>9.6</v>
      </c>
      <c r="Z4" s="97">
        <f>+I29</f>
        <v>8.3000000000000007</v>
      </c>
      <c r="AA4" s="97">
        <f>+I34</f>
        <v>8</v>
      </c>
      <c r="AB4" s="97">
        <f>+I39</f>
        <v>10.699999999999998</v>
      </c>
      <c r="AC4" s="97">
        <f>+I44</f>
        <v>8</v>
      </c>
      <c r="AD4" s="97">
        <f>+I49</f>
        <v>8</v>
      </c>
      <c r="AE4" s="97">
        <f>+I54</f>
        <v>10.4</v>
      </c>
      <c r="AF4" s="97">
        <f>+I59</f>
        <v>8</v>
      </c>
      <c r="AG4" s="97">
        <f>+I64</f>
        <v>9.1999999999999993</v>
      </c>
      <c r="AH4" s="97">
        <f>+I69</f>
        <v>10.9</v>
      </c>
      <c r="AI4" s="97">
        <f>+I74</f>
        <v>9.1</v>
      </c>
      <c r="AJ4" s="97">
        <f>+I79</f>
        <v>8</v>
      </c>
      <c r="AK4" s="97">
        <f>+I84</f>
        <v>11</v>
      </c>
      <c r="AL4" s="97">
        <f>+I89</f>
        <v>9.3000000000000007</v>
      </c>
      <c r="AM4" s="97">
        <f>+I94</f>
        <v>8</v>
      </c>
      <c r="AN4" s="97">
        <f>+I99</f>
        <v>12.1</v>
      </c>
      <c r="AO4" s="97">
        <f>+I104</f>
        <v>8</v>
      </c>
      <c r="AP4" s="97">
        <f>+I109</f>
        <v>8</v>
      </c>
      <c r="AQ4" s="97">
        <f>+I114</f>
        <v>11</v>
      </c>
      <c r="AR4" s="97">
        <f>+I119</f>
        <v>8</v>
      </c>
      <c r="AS4" s="97">
        <f>+I124</f>
        <v>8</v>
      </c>
      <c r="AT4" s="97">
        <f>+I129</f>
        <v>10.699999999999998</v>
      </c>
      <c r="AU4" s="97">
        <f>+I134</f>
        <v>8</v>
      </c>
      <c r="AV4" s="97">
        <f>+I139</f>
        <v>12</v>
      </c>
      <c r="AW4" s="97">
        <f>+I144</f>
        <v>12</v>
      </c>
      <c r="AX4" s="97">
        <f>+I149</f>
        <v>8</v>
      </c>
      <c r="AY4" s="97">
        <f>+I154</f>
        <v>0</v>
      </c>
      <c r="AZ4" s="98">
        <f>AVERAGE(U4:AY4)</f>
        <v>8.9064516129032274</v>
      </c>
    </row>
    <row r="5" spans="1:52">
      <c r="A5" s="256"/>
      <c r="B5" s="45" t="s">
        <v>3</v>
      </c>
      <c r="C5" s="9" t="s">
        <v>8</v>
      </c>
      <c r="D5" s="10">
        <f>(D4+$Q$6)/$Q$5-$Q$3</f>
        <v>49.297924528301891</v>
      </c>
      <c r="E5" s="10">
        <f>(E4+$Q$6)/$Q$5-$Q$3</f>
        <v>49.297924528301891</v>
      </c>
      <c r="F5" s="10">
        <f>(F4+$Q$6)/$Q$5-$Q$3</f>
        <v>49.297924528301891</v>
      </c>
      <c r="G5" s="28">
        <f>AVERAGE(D5:F5)</f>
        <v>49.297924528301884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Hæmoglobin A1c (IFCC)  [mmol/mol]  </v>
      </c>
      <c r="T5" s="233">
        <f>+J2</f>
        <v>58.507892743626158</v>
      </c>
      <c r="U5" s="101">
        <f>+J4</f>
        <v>49.297924528301884</v>
      </c>
      <c r="V5" s="101">
        <f>+J9</f>
        <v>58.234402515723275</v>
      </c>
      <c r="W5" s="101">
        <f>+J14</f>
        <v>49.297924528301884</v>
      </c>
      <c r="X5" s="101">
        <f>+J19</f>
        <v>52.735031446540887</v>
      </c>
      <c r="Y5" s="101">
        <f>+J24</f>
        <v>60.29666666666666</v>
      </c>
      <c r="Z5" s="101">
        <f>+J29</f>
        <v>51.36018867924529</v>
      </c>
      <c r="AA5" s="101">
        <f>+J34</f>
        <v>49.297924528301884</v>
      </c>
      <c r="AB5" s="101">
        <f>+J39</f>
        <v>67.858301886792461</v>
      </c>
      <c r="AC5" s="101">
        <f>+J44</f>
        <v>49.297924528301884</v>
      </c>
      <c r="AD5" s="101">
        <f>+J49</f>
        <v>49.297924528301884</v>
      </c>
      <c r="AE5" s="101">
        <f>+J54</f>
        <v>65.796037735849069</v>
      </c>
      <c r="AF5" s="101">
        <f>+J59</f>
        <v>49.297924528301884</v>
      </c>
      <c r="AG5" s="101">
        <f>+J64</f>
        <v>57.546981132075473</v>
      </c>
      <c r="AH5" s="101">
        <f>+J69</f>
        <v>69.233144654088065</v>
      </c>
      <c r="AI5" s="101">
        <f>+J74</f>
        <v>56.859559748427671</v>
      </c>
      <c r="AJ5" s="101">
        <f>+J79</f>
        <v>49.297924528301884</v>
      </c>
      <c r="AK5" s="101">
        <f>+J84</f>
        <v>69.920566037735853</v>
      </c>
      <c r="AL5" s="101">
        <f>+J89</f>
        <v>58.234402515723275</v>
      </c>
      <c r="AM5" s="101">
        <f>+J94</f>
        <v>49.297924528301884</v>
      </c>
      <c r="AN5" s="101">
        <f>+J99</f>
        <v>77.482201257861647</v>
      </c>
      <c r="AO5" s="101">
        <f>+J104</f>
        <v>49.297924528301884</v>
      </c>
      <c r="AP5" s="101">
        <f>+J109</f>
        <v>49.297924528301884</v>
      </c>
      <c r="AQ5" s="101">
        <f>+J114</f>
        <v>69.920566037735853</v>
      </c>
      <c r="AR5" s="101">
        <f>+J119</f>
        <v>49.297924528301884</v>
      </c>
      <c r="AS5" s="101">
        <f>+J124</f>
        <v>49.297924528301884</v>
      </c>
      <c r="AT5" s="101">
        <f>+J129</f>
        <v>67.858301886792461</v>
      </c>
      <c r="AU5" s="101">
        <f>+J134</f>
        <v>49.297924528301884</v>
      </c>
      <c r="AV5" s="101">
        <f>+J139</f>
        <v>76.794779874213845</v>
      </c>
      <c r="AW5" s="101">
        <f>+J144</f>
        <v>76.794779874213845</v>
      </c>
      <c r="AX5" s="101">
        <f>+J149</f>
        <v>49.297924528301884</v>
      </c>
      <c r="AY5" s="101">
        <f>+J154</f>
        <v>0</v>
      </c>
      <c r="AZ5" s="98">
        <f>AVERAGE(U5:AY5)</f>
        <v>55.712801785351978</v>
      </c>
    </row>
    <row r="6" spans="1:52">
      <c r="A6" s="256"/>
      <c r="B6" s="46" t="s">
        <v>4</v>
      </c>
      <c r="C6" s="12" t="s">
        <v>9</v>
      </c>
      <c r="D6" s="1">
        <f>+(D5+$Q$3)/$Q$2</f>
        <v>6.6603773584905671E-2</v>
      </c>
      <c r="E6" s="1">
        <f>+(E5+$Q$3)/$Q$2</f>
        <v>6.6603773584905671E-2</v>
      </c>
      <c r="F6" s="1">
        <f>+(F5+$Q$3)/$Q$2</f>
        <v>6.6603773584905671E-2</v>
      </c>
      <c r="G6" s="4">
        <f>AVERAGE(D6:F6)</f>
        <v>6.6603773584905671E-2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>Hæmoglobin A1c (IFCC)  [mmol/mol]   &amp;                                Glucose middel P (fra HbA1c IFCC)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0"/>
    </row>
    <row r="7" spans="1:52">
      <c r="A7" s="256"/>
      <c r="B7" s="47" t="s">
        <v>6</v>
      </c>
      <c r="C7" s="13" t="s">
        <v>11</v>
      </c>
      <c r="D7" s="14">
        <f>D4*$Q$8</f>
        <v>145.17760000000001</v>
      </c>
      <c r="E7" s="14">
        <f>E4*$Q$8</f>
        <v>145.17760000000001</v>
      </c>
      <c r="F7" s="14">
        <f>F4*$Q$8</f>
        <v>145.17760000000001</v>
      </c>
      <c r="G7" s="28">
        <f t="shared" ref="G7:G8" si="0">AVERAGE(D7:F7)</f>
        <v>145.17760000000001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130"/>
    </row>
    <row r="8" spans="1:52" ht="15.75" thickBot="1">
      <c r="A8" s="257"/>
      <c r="B8" s="48" t="s">
        <v>7</v>
      </c>
      <c r="C8" s="15" t="s">
        <v>12</v>
      </c>
      <c r="D8" s="16">
        <f>$P$10*10*D7/1000</f>
        <v>7.2588800000000013</v>
      </c>
      <c r="E8" s="16">
        <f>$P$10*10*E7/1000</f>
        <v>7.2588800000000013</v>
      </c>
      <c r="F8" s="16">
        <f>$P$10*10*F7/1000</f>
        <v>7.2588800000000013</v>
      </c>
      <c r="G8" s="40">
        <f t="shared" si="0"/>
        <v>7.2588800000000013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130"/>
    </row>
    <row r="9" spans="1:52" ht="15.75" thickBot="1">
      <c r="A9" s="258">
        <v>2</v>
      </c>
      <c r="B9" s="25" t="s">
        <v>5</v>
      </c>
      <c r="C9" s="39" t="s">
        <v>10</v>
      </c>
      <c r="D9" s="8">
        <v>9.3000000000000007</v>
      </c>
      <c r="E9" s="8">
        <v>9.3000000000000007</v>
      </c>
      <c r="F9" s="8">
        <v>9.3000000000000007</v>
      </c>
      <c r="G9" s="38">
        <f>AVERAGE(D9:F9)</f>
        <v>9.3000000000000007</v>
      </c>
      <c r="H9" s="241" t="str">
        <f>IF(G9&lt;$I$163,"Under",IF(AND(G9&gt;=$I$163,G9&lt;=$I$165),"Normal",IF(G9&gt;=$I$165,"Over","Prøv igen")))</f>
        <v>Over</v>
      </c>
      <c r="I9" s="76">
        <f>+G9</f>
        <v>9.3000000000000007</v>
      </c>
      <c r="J9" s="77">
        <f>+G10</f>
        <v>58.234402515723275</v>
      </c>
      <c r="K9" s="83">
        <f>+G11</f>
        <v>7.4779874213836486E-2</v>
      </c>
      <c r="L9" s="79">
        <f>+G12</f>
        <v>168.76896000000002</v>
      </c>
      <c r="M9" s="82">
        <f>+G13</f>
        <v>8.4384480000000011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130"/>
    </row>
    <row r="10" spans="1:52">
      <c r="A10" s="259"/>
      <c r="B10" s="17" t="s">
        <v>3</v>
      </c>
      <c r="C10" s="18" t="s">
        <v>8</v>
      </c>
      <c r="D10" s="11">
        <f>(D9+$Q$6)/$Q$5-$Q$3</f>
        <v>58.234402515723275</v>
      </c>
      <c r="E10" s="11">
        <f>(E9+$Q$6)/$Q$5-$Q$3</f>
        <v>58.234402515723275</v>
      </c>
      <c r="F10" s="11">
        <f>(F9+$Q$6)/$Q$5-$Q$3</f>
        <v>58.234402515723275</v>
      </c>
      <c r="G10" s="30">
        <f>AVERAGE(D10:F10)</f>
        <v>58.234402515723275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130"/>
    </row>
    <row r="11" spans="1:52" ht="15.75">
      <c r="A11" s="259"/>
      <c r="B11" s="17" t="s">
        <v>4</v>
      </c>
      <c r="C11" s="19" t="s">
        <v>9</v>
      </c>
      <c r="D11" s="4">
        <f>+(D10+$Q$3)/$Q$2</f>
        <v>7.4779874213836486E-2</v>
      </c>
      <c r="E11" s="4">
        <f>+(E10+$Q$3)/$Q$2</f>
        <v>7.4779874213836486E-2</v>
      </c>
      <c r="F11" s="4">
        <f>+(F10+$Q$3)/$Q$2</f>
        <v>7.4779874213836486E-2</v>
      </c>
      <c r="G11" s="31">
        <f>AVERAGE(D11:F11)</f>
        <v>7.4779874213836486E-2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130"/>
    </row>
    <row r="12" spans="1:52">
      <c r="A12" s="260"/>
      <c r="B12" s="17" t="s">
        <v>6</v>
      </c>
      <c r="C12" s="19" t="s">
        <v>11</v>
      </c>
      <c r="D12" s="11">
        <f>D9*$Q$8</f>
        <v>168.76896000000002</v>
      </c>
      <c r="E12" s="11">
        <f>E9*$Q$8</f>
        <v>168.76896000000002</v>
      </c>
      <c r="F12" s="11">
        <f>F9*$Q$8</f>
        <v>168.76896000000002</v>
      </c>
      <c r="G12" s="30">
        <f t="shared" ref="G12:G13" si="1">AVERAGE(D12:F12)</f>
        <v>168.76896000000002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130"/>
    </row>
    <row r="13" spans="1:52" ht="15.75" thickBot="1">
      <c r="A13" s="261"/>
      <c r="B13" s="20" t="s">
        <v>7</v>
      </c>
      <c r="C13" s="21" t="s">
        <v>12</v>
      </c>
      <c r="D13" s="22">
        <f>$P$10*10*D12/1000</f>
        <v>8.4384480000000011</v>
      </c>
      <c r="E13" s="22">
        <f>$P$10*10*E12/1000</f>
        <v>8.4384480000000011</v>
      </c>
      <c r="F13" s="22">
        <f>$P$10*10*F12/1000</f>
        <v>8.4384480000000011</v>
      </c>
      <c r="G13" s="32">
        <f t="shared" si="1"/>
        <v>8.4384480000000011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130"/>
    </row>
    <row r="14" spans="1:52" ht="15.75" thickBot="1">
      <c r="A14" s="259">
        <v>3</v>
      </c>
      <c r="B14" s="24" t="s">
        <v>5</v>
      </c>
      <c r="C14" s="36" t="s">
        <v>10</v>
      </c>
      <c r="D14" s="8">
        <v>8</v>
      </c>
      <c r="E14" s="8">
        <v>8</v>
      </c>
      <c r="F14" s="8">
        <v>8</v>
      </c>
      <c r="G14" s="37">
        <f>AVERAGE(D14:F14)</f>
        <v>8</v>
      </c>
      <c r="H14" s="241" t="str">
        <f>IF(G14&lt;$I$163,"Under",IF(AND(G14&gt;=$I$163,G14&lt;=$I$165),"Normal",IF(G14&gt;=$I$165,"Over","Prøv igen")))</f>
        <v>Over</v>
      </c>
      <c r="I14" s="76">
        <f>+G14</f>
        <v>8</v>
      </c>
      <c r="J14" s="77">
        <f>+G15</f>
        <v>49.297924528301884</v>
      </c>
      <c r="K14" s="83">
        <f>+G16</f>
        <v>6.6603773584905671E-2</v>
      </c>
      <c r="L14" s="79">
        <f>+G17</f>
        <v>145.17760000000001</v>
      </c>
      <c r="M14" s="82">
        <f>+G18</f>
        <v>7.2588800000000013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30"/>
    </row>
    <row r="15" spans="1:52">
      <c r="A15" s="259"/>
      <c r="B15" s="17" t="s">
        <v>3</v>
      </c>
      <c r="C15" s="18" t="s">
        <v>8</v>
      </c>
      <c r="D15" s="11">
        <f>(D14+$Q$6)/$Q$5-$Q$3</f>
        <v>49.297924528301891</v>
      </c>
      <c r="E15" s="11">
        <f>(E14+$Q$6)/$Q$5-$Q$3</f>
        <v>49.297924528301891</v>
      </c>
      <c r="F15" s="11">
        <f>(F14+$Q$6)/$Q$5-$Q$3</f>
        <v>49.297924528301891</v>
      </c>
      <c r="G15" s="30">
        <f>AVERAGE(D15:F15)</f>
        <v>49.297924528301884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Nov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130"/>
    </row>
    <row r="16" spans="1:52">
      <c r="A16" s="259"/>
      <c r="B16" s="17" t="s">
        <v>4</v>
      </c>
      <c r="C16" s="19" t="s">
        <v>9</v>
      </c>
      <c r="D16" s="4">
        <f>+(D15+$Q$3)/$Q$2</f>
        <v>6.6603773584905671E-2</v>
      </c>
      <c r="E16" s="4">
        <f>+(E15+$Q$3)/$Q$2</f>
        <v>6.6603773584905671E-2</v>
      </c>
      <c r="F16" s="4">
        <f>+(F15+$Q$3)/$Q$2</f>
        <v>6.6603773584905671E-2</v>
      </c>
      <c r="G16" s="31">
        <f>AVERAGE(D16:F16)</f>
        <v>6.6603773584905671E-2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30"/>
    </row>
    <row r="17" spans="1:52">
      <c r="A17" s="260"/>
      <c r="B17" s="17" t="s">
        <v>6</v>
      </c>
      <c r="C17" s="19" t="s">
        <v>11</v>
      </c>
      <c r="D17" s="11">
        <f>D14*$Q$8</f>
        <v>145.17760000000001</v>
      </c>
      <c r="E17" s="11">
        <f>E14*$Q$8</f>
        <v>145.17760000000001</v>
      </c>
      <c r="F17" s="11">
        <f>F14*$Q$8</f>
        <v>145.17760000000001</v>
      </c>
      <c r="G17" s="30">
        <f t="shared" ref="G17:G18" si="2">AVERAGE(D17:F17)</f>
        <v>145.17760000000001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130"/>
    </row>
    <row r="18" spans="1:52" ht="15.75" thickBot="1">
      <c r="A18" s="261"/>
      <c r="B18" s="20" t="s">
        <v>7</v>
      </c>
      <c r="C18" s="21" t="s">
        <v>12</v>
      </c>
      <c r="D18" s="22">
        <f>$P$10*10*D17/1000</f>
        <v>7.2588800000000013</v>
      </c>
      <c r="E18" s="22">
        <f>$P$10*10*E17/1000</f>
        <v>7.2588800000000013</v>
      </c>
      <c r="F18" s="22">
        <f>$P$10*10*F17/1000</f>
        <v>7.2588800000000013</v>
      </c>
      <c r="G18" s="32">
        <f t="shared" si="2"/>
        <v>7.2588800000000013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130"/>
    </row>
    <row r="19" spans="1:52" ht="15.75" thickBot="1">
      <c r="A19" s="258">
        <v>4</v>
      </c>
      <c r="B19" s="24" t="s">
        <v>5</v>
      </c>
      <c r="C19" s="36" t="s">
        <v>10</v>
      </c>
      <c r="D19" s="8">
        <v>8.5</v>
      </c>
      <c r="E19" s="8">
        <v>8.5</v>
      </c>
      <c r="F19" s="8">
        <v>8.5</v>
      </c>
      <c r="G19" s="37">
        <f>AVERAGE(D19:F19)</f>
        <v>8.5</v>
      </c>
      <c r="H19" s="241" t="str">
        <f>IF(G19&lt;$I$163,"Under",IF(AND(G19&gt;=$I$163,G19&lt;=$I$165),"Normal",IF(G19&gt;=$I$165,"Over","Prøv igen")))</f>
        <v>Over</v>
      </c>
      <c r="I19" s="76">
        <f>+G19</f>
        <v>8.5</v>
      </c>
      <c r="J19" s="77">
        <f>+G20</f>
        <v>52.735031446540887</v>
      </c>
      <c r="K19" s="83">
        <f>+G21</f>
        <v>6.9748427672955984E-2</v>
      </c>
      <c r="L19" s="79">
        <f>+G22</f>
        <v>154.25120000000001</v>
      </c>
      <c r="M19" s="82">
        <f>+G23</f>
        <v>7.7125600000000007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130"/>
    </row>
    <row r="20" spans="1:52">
      <c r="A20" s="259"/>
      <c r="B20" s="17" t="s">
        <v>3</v>
      </c>
      <c r="C20" s="18" t="s">
        <v>8</v>
      </c>
      <c r="D20" s="11">
        <f>(D19+$Q$6)/$Q$5-$Q$3</f>
        <v>52.735031446540887</v>
      </c>
      <c r="E20" s="11">
        <f>(E19+$Q$6)/$Q$5-$Q$3</f>
        <v>52.735031446540887</v>
      </c>
      <c r="F20" s="11">
        <f>(F19+$Q$6)/$Q$5-$Q$3</f>
        <v>52.735031446540887</v>
      </c>
      <c r="G20" s="30">
        <f>AVERAGE(D20:F20)</f>
        <v>52.735031446540887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130"/>
    </row>
    <row r="21" spans="1:52">
      <c r="A21" s="259"/>
      <c r="B21" s="17" t="s">
        <v>4</v>
      </c>
      <c r="C21" s="19" t="s">
        <v>9</v>
      </c>
      <c r="D21" s="4">
        <f>+(D20+$Q$3)/$Q$2</f>
        <v>6.9748427672955984E-2</v>
      </c>
      <c r="E21" s="4">
        <f>+(E20+$Q$3)/$Q$2</f>
        <v>6.9748427672955984E-2</v>
      </c>
      <c r="F21" s="4">
        <f>+(F20+$Q$3)/$Q$2</f>
        <v>6.9748427672955984E-2</v>
      </c>
      <c r="G21" s="31">
        <f>AVERAGE(D21:F21)</f>
        <v>6.9748427672955984E-2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130"/>
    </row>
    <row r="22" spans="1:52">
      <c r="A22" s="260"/>
      <c r="B22" s="17" t="s">
        <v>6</v>
      </c>
      <c r="C22" s="19" t="s">
        <v>11</v>
      </c>
      <c r="D22" s="11">
        <f>D19*$Q$8</f>
        <v>154.25120000000001</v>
      </c>
      <c r="E22" s="11">
        <f>E19*$Q$8</f>
        <v>154.25120000000001</v>
      </c>
      <c r="F22" s="11">
        <f>F19*$Q$8</f>
        <v>154.25120000000001</v>
      </c>
      <c r="G22" s="30">
        <f t="shared" ref="G22:G23" si="3">AVERAGE(D22:F22)</f>
        <v>154.25120000000001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130"/>
    </row>
    <row r="23" spans="1:52" ht="16.5" thickBot="1">
      <c r="A23" s="261"/>
      <c r="B23" s="20" t="s">
        <v>7</v>
      </c>
      <c r="C23" s="21" t="s">
        <v>12</v>
      </c>
      <c r="D23" s="22">
        <f>$P$10*10*D22/1000</f>
        <v>7.7125600000000007</v>
      </c>
      <c r="E23" s="22">
        <f>$P$10*10*E22/1000</f>
        <v>7.7125600000000007</v>
      </c>
      <c r="F23" s="22">
        <f>$P$10*10*F22/1000</f>
        <v>7.7125600000000007</v>
      </c>
      <c r="G23" s="32">
        <f t="shared" si="3"/>
        <v>7.7125600000000007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130"/>
    </row>
    <row r="24" spans="1:52" ht="16.5" thickBot="1">
      <c r="A24" s="258">
        <v>5</v>
      </c>
      <c r="B24" s="24" t="s">
        <v>5</v>
      </c>
      <c r="C24" s="36" t="s">
        <v>10</v>
      </c>
      <c r="D24" s="8">
        <v>9.6</v>
      </c>
      <c r="E24" s="8">
        <v>9.6</v>
      </c>
      <c r="F24" s="8">
        <v>9.6</v>
      </c>
      <c r="G24" s="37">
        <f>AVERAGE(D24:F24)</f>
        <v>9.6</v>
      </c>
      <c r="H24" s="241" t="str">
        <f>IF(G24&lt;$I$163,"Under",IF(AND(G24&gt;=$I$163,G24&lt;=$I$165),"Normal",IF(G24&gt;=$I$165,"Over","Prøv igen")))</f>
        <v>Over</v>
      </c>
      <c r="I24" s="76">
        <f>+G24</f>
        <v>9.6</v>
      </c>
      <c r="J24" s="77">
        <f>+G25</f>
        <v>60.29666666666666</v>
      </c>
      <c r="K24" s="83">
        <f>+G26</f>
        <v>7.6666666666666661E-2</v>
      </c>
      <c r="L24" s="79">
        <f>+G27</f>
        <v>174.21312</v>
      </c>
      <c r="M24" s="82">
        <f>+G28</f>
        <v>8.7106560000000002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130"/>
    </row>
    <row r="25" spans="1:52" ht="15.75">
      <c r="A25" s="259"/>
      <c r="B25" s="17" t="s">
        <v>3</v>
      </c>
      <c r="C25" s="18" t="s">
        <v>8</v>
      </c>
      <c r="D25" s="11">
        <f>(D24+$Q$6)/$Q$5-$Q$3</f>
        <v>60.296666666666667</v>
      </c>
      <c r="E25" s="11">
        <f>(E24+$Q$6)/$Q$5-$Q$3</f>
        <v>60.296666666666667</v>
      </c>
      <c r="F25" s="11">
        <f>(F24+$Q$6)/$Q$5-$Q$3</f>
        <v>60.296666666666667</v>
      </c>
      <c r="G25" s="30">
        <f>AVERAGE(D25:F25)</f>
        <v>60.29666666666666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130"/>
    </row>
    <row r="26" spans="1:52" ht="15.75">
      <c r="A26" s="259"/>
      <c r="B26" s="17" t="s">
        <v>4</v>
      </c>
      <c r="C26" s="19" t="s">
        <v>9</v>
      </c>
      <c r="D26" s="4">
        <f>+(D25+$Q$3)/$Q$2</f>
        <v>7.6666666666666661E-2</v>
      </c>
      <c r="E26" s="4">
        <f>+(E25+$Q$3)/$Q$2</f>
        <v>7.6666666666666661E-2</v>
      </c>
      <c r="F26" s="4">
        <f>+(F25+$Q$3)/$Q$2</f>
        <v>7.6666666666666661E-2</v>
      </c>
      <c r="G26" s="31">
        <f>AVERAGE(D26:F26)</f>
        <v>7.6666666666666661E-2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130"/>
    </row>
    <row r="27" spans="1:52">
      <c r="A27" s="260"/>
      <c r="B27" s="17" t="s">
        <v>6</v>
      </c>
      <c r="C27" s="19" t="s">
        <v>11</v>
      </c>
      <c r="D27" s="11">
        <f>D24*$Q$8</f>
        <v>174.21312</v>
      </c>
      <c r="E27" s="11">
        <f>E24*$Q$8</f>
        <v>174.21312</v>
      </c>
      <c r="F27" s="11">
        <f>F24*$Q$8</f>
        <v>174.21312</v>
      </c>
      <c r="G27" s="30">
        <f t="shared" ref="G27:G28" si="4">AVERAGE(D27:F27)</f>
        <v>174.21312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130"/>
    </row>
    <row r="28" spans="1:52" ht="15.75" thickBot="1">
      <c r="A28" s="261"/>
      <c r="B28" s="20" t="s">
        <v>7</v>
      </c>
      <c r="C28" s="21" t="s">
        <v>12</v>
      </c>
      <c r="D28" s="22">
        <f>$P$10*10*D27/1000</f>
        <v>8.7106560000000002</v>
      </c>
      <c r="E28" s="22">
        <f>$P$10*10*E27/1000</f>
        <v>8.7106560000000002</v>
      </c>
      <c r="F28" s="22">
        <f>$P$10*10*F27/1000</f>
        <v>8.7106560000000002</v>
      </c>
      <c r="G28" s="32">
        <f t="shared" si="4"/>
        <v>8.7106560000000002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130"/>
    </row>
    <row r="29" spans="1:52" ht="15.75" thickBot="1">
      <c r="A29" s="258">
        <v>6</v>
      </c>
      <c r="B29" s="24" t="s">
        <v>5</v>
      </c>
      <c r="C29" s="36" t="s">
        <v>10</v>
      </c>
      <c r="D29" s="8">
        <v>8.3000000000000007</v>
      </c>
      <c r="E29" s="8">
        <v>8.3000000000000007</v>
      </c>
      <c r="F29" s="8">
        <v>8.3000000000000007</v>
      </c>
      <c r="G29" s="37">
        <f>AVERAGE(D29:F29)</f>
        <v>8.3000000000000007</v>
      </c>
      <c r="H29" s="241" t="str">
        <f>IF(G29&lt;$I$163,"Under",IF(AND(G29&gt;=$I$163,G29&lt;=$I$165),"Normal",IF(G29&gt;=$I$165,"Over","Prøv igen")))</f>
        <v>Over</v>
      </c>
      <c r="I29" s="76">
        <f>+G29</f>
        <v>8.3000000000000007</v>
      </c>
      <c r="J29" s="77">
        <f>+G30</f>
        <v>51.36018867924529</v>
      </c>
      <c r="K29" s="83">
        <f>+G31</f>
        <v>6.8490566037735859E-2</v>
      </c>
      <c r="L29" s="79">
        <f>+G32</f>
        <v>150.62176000000002</v>
      </c>
      <c r="M29" s="82">
        <f>+G33</f>
        <v>7.5310880000000013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130"/>
    </row>
    <row r="30" spans="1:52">
      <c r="A30" s="259"/>
      <c r="B30" s="17" t="s">
        <v>3</v>
      </c>
      <c r="C30" s="18" t="s">
        <v>8</v>
      </c>
      <c r="D30" s="11">
        <f>(D29+$Q$6)/$Q$5-$Q$3</f>
        <v>51.360188679245297</v>
      </c>
      <c r="E30" s="11">
        <f>(E29+$Q$6)/$Q$5-$Q$3</f>
        <v>51.360188679245297</v>
      </c>
      <c r="F30" s="11">
        <f>(F29+$Q$6)/$Q$5-$Q$3</f>
        <v>51.360188679245297</v>
      </c>
      <c r="G30" s="30">
        <f>AVERAGE(D30:F30)</f>
        <v>51.36018867924529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130"/>
    </row>
    <row r="31" spans="1:52">
      <c r="A31" s="259"/>
      <c r="B31" s="17" t="s">
        <v>4</v>
      </c>
      <c r="C31" s="19" t="s">
        <v>9</v>
      </c>
      <c r="D31" s="4">
        <f>+(D30+$Q$3)/$Q$2</f>
        <v>6.8490566037735859E-2</v>
      </c>
      <c r="E31" s="4">
        <f>+(E30+$Q$3)/$Q$2</f>
        <v>6.8490566037735859E-2</v>
      </c>
      <c r="F31" s="4">
        <f>+(F30+$Q$3)/$Q$2</f>
        <v>6.8490566037735859E-2</v>
      </c>
      <c r="G31" s="31">
        <f>AVERAGE(D31:F31)</f>
        <v>6.8490566037735859E-2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130"/>
    </row>
    <row r="32" spans="1:52">
      <c r="A32" s="260"/>
      <c r="B32" s="17" t="s">
        <v>6</v>
      </c>
      <c r="C32" s="19" t="s">
        <v>11</v>
      </c>
      <c r="D32" s="11">
        <f>D29*$Q$8</f>
        <v>150.62176000000002</v>
      </c>
      <c r="E32" s="11">
        <f>E29*$Q$8</f>
        <v>150.62176000000002</v>
      </c>
      <c r="F32" s="11">
        <f>F29*$Q$8</f>
        <v>150.62176000000002</v>
      </c>
      <c r="G32" s="30">
        <f t="shared" ref="G32:G33" si="5">AVERAGE(D32:F32)</f>
        <v>150.62176000000002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30"/>
    </row>
    <row r="33" spans="1:52" ht="15.75" thickBot="1">
      <c r="A33" s="261"/>
      <c r="B33" s="20" t="s">
        <v>7</v>
      </c>
      <c r="C33" s="21" t="s">
        <v>12</v>
      </c>
      <c r="D33" s="22">
        <f>$P$10*10*D32/1000</f>
        <v>7.5310880000000013</v>
      </c>
      <c r="E33" s="22">
        <f>$P$10*10*E32/1000</f>
        <v>7.5310880000000013</v>
      </c>
      <c r="F33" s="22">
        <f>$P$10*10*F32/1000</f>
        <v>7.5310880000000013</v>
      </c>
      <c r="G33" s="32">
        <f t="shared" si="5"/>
        <v>7.5310880000000013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130"/>
    </row>
    <row r="34" spans="1:52" ht="15.75" thickBot="1">
      <c r="A34" s="258">
        <v>7</v>
      </c>
      <c r="B34" s="24" t="s">
        <v>5</v>
      </c>
      <c r="C34" s="36" t="s">
        <v>10</v>
      </c>
      <c r="D34" s="8">
        <v>8</v>
      </c>
      <c r="E34" s="8">
        <v>8</v>
      </c>
      <c r="F34" s="8">
        <v>8</v>
      </c>
      <c r="G34" s="37">
        <f>AVERAGE(D34:F34)</f>
        <v>8</v>
      </c>
      <c r="H34" s="241" t="str">
        <f>IF(G34&lt;$I$163,"Under",IF(AND(G34&gt;=$I$163,G34&lt;=$I$165),"Normal",IF(G34&gt;=$I$165,"Over","Prøv igen")))</f>
        <v>Over</v>
      </c>
      <c r="I34" s="76">
        <f>+G34</f>
        <v>8</v>
      </c>
      <c r="J34" s="77">
        <f>+G35</f>
        <v>49.297924528301884</v>
      </c>
      <c r="K34" s="83">
        <f>+G36</f>
        <v>6.6603773584905671E-2</v>
      </c>
      <c r="L34" s="79">
        <f>+G37</f>
        <v>145.17760000000001</v>
      </c>
      <c r="M34" s="82">
        <f>+G38</f>
        <v>7.2588800000000013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130"/>
    </row>
    <row r="35" spans="1:52">
      <c r="A35" s="259"/>
      <c r="B35" s="17" t="s">
        <v>3</v>
      </c>
      <c r="C35" s="18" t="s">
        <v>8</v>
      </c>
      <c r="D35" s="11">
        <f>(D34+$Q$6)/$Q$5-$Q$3</f>
        <v>49.297924528301891</v>
      </c>
      <c r="E35" s="11">
        <f>(E34+$Q$6)/$Q$5-$Q$3</f>
        <v>49.297924528301891</v>
      </c>
      <c r="F35" s="11">
        <f>(F34+$Q$6)/$Q$5-$Q$3</f>
        <v>49.297924528301891</v>
      </c>
      <c r="G35" s="30">
        <f>AVERAGE(D35:F35)</f>
        <v>49.297924528301884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130"/>
    </row>
    <row r="36" spans="1:52">
      <c r="A36" s="259"/>
      <c r="B36" s="17" t="s">
        <v>4</v>
      </c>
      <c r="C36" s="19" t="s">
        <v>9</v>
      </c>
      <c r="D36" s="4">
        <f>+(D35+$Q$3)/$Q$2</f>
        <v>6.6603773584905671E-2</v>
      </c>
      <c r="E36" s="4">
        <f>+(E35+$Q$3)/$Q$2</f>
        <v>6.6603773584905671E-2</v>
      </c>
      <c r="F36" s="4">
        <f>+(F35+$Q$3)/$Q$2</f>
        <v>6.6603773584905671E-2</v>
      </c>
      <c r="G36" s="31">
        <f>AVERAGE(D36:F36)</f>
        <v>6.6603773584905671E-2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130"/>
    </row>
    <row r="37" spans="1:52">
      <c r="A37" s="260"/>
      <c r="B37" s="17" t="s">
        <v>6</v>
      </c>
      <c r="C37" s="19" t="s">
        <v>11</v>
      </c>
      <c r="D37" s="11">
        <f>D34*$Q$8</f>
        <v>145.17760000000001</v>
      </c>
      <c r="E37" s="11">
        <f>E34*$Q$8</f>
        <v>145.17760000000001</v>
      </c>
      <c r="F37" s="11">
        <f>F34*$Q$8</f>
        <v>145.17760000000001</v>
      </c>
      <c r="G37" s="30">
        <f t="shared" ref="G37:G38" si="6">AVERAGE(D37:F37)</f>
        <v>145.17760000000001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130"/>
    </row>
    <row r="38" spans="1:52" ht="15.75" thickBot="1">
      <c r="A38" s="261"/>
      <c r="B38" s="20" t="s">
        <v>7</v>
      </c>
      <c r="C38" s="21" t="s">
        <v>12</v>
      </c>
      <c r="D38" s="22">
        <f>$P$10*10*D37/1000</f>
        <v>7.2588800000000013</v>
      </c>
      <c r="E38" s="22">
        <f>$P$10*10*E37/1000</f>
        <v>7.2588800000000013</v>
      </c>
      <c r="F38" s="22">
        <f>$P$10*10*F37/1000</f>
        <v>7.2588800000000013</v>
      </c>
      <c r="G38" s="32">
        <f t="shared" si="6"/>
        <v>7.2588800000000013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130"/>
    </row>
    <row r="39" spans="1:52" ht="15.75" thickBot="1">
      <c r="A39" s="258">
        <v>8</v>
      </c>
      <c r="B39" s="24" t="s">
        <v>5</v>
      </c>
      <c r="C39" s="36" t="s">
        <v>10</v>
      </c>
      <c r="D39" s="8">
        <v>10.7</v>
      </c>
      <c r="E39" s="8">
        <v>10.7</v>
      </c>
      <c r="F39" s="8">
        <v>10.7</v>
      </c>
      <c r="G39" s="37">
        <f>AVERAGE(D39:F39)</f>
        <v>10.699999999999998</v>
      </c>
      <c r="H39" s="241" t="str">
        <f>IF(G39&lt;$I$163,"Under",IF(AND(G39&gt;=$I$163,G39&lt;=$I$165),"Normal",IF(G39&gt;=$I$165,"Over","Prøv igen")))</f>
        <v>Over</v>
      </c>
      <c r="I39" s="76">
        <f>+G39</f>
        <v>10.699999999999998</v>
      </c>
      <c r="J39" s="77">
        <f>+G40</f>
        <v>67.858301886792461</v>
      </c>
      <c r="K39" s="83">
        <f>+G41</f>
        <v>8.3584905660377365E-2</v>
      </c>
      <c r="L39" s="79">
        <f>+G42</f>
        <v>194.17504</v>
      </c>
      <c r="M39" s="82">
        <f>+G43</f>
        <v>9.7087520000000005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130"/>
    </row>
    <row r="40" spans="1:52">
      <c r="A40" s="259"/>
      <c r="B40" s="17" t="s">
        <v>3</v>
      </c>
      <c r="C40" s="18" t="s">
        <v>8</v>
      </c>
      <c r="D40" s="11">
        <f>(D39+$Q$6)/$Q$5-$Q$3</f>
        <v>67.858301886792461</v>
      </c>
      <c r="E40" s="11">
        <f>(E39+$Q$6)/$Q$5-$Q$3</f>
        <v>67.858301886792461</v>
      </c>
      <c r="F40" s="11">
        <f>(F39+$Q$6)/$Q$5-$Q$3</f>
        <v>67.858301886792461</v>
      </c>
      <c r="G40" s="30">
        <f>AVERAGE(D40:F40)</f>
        <v>67.858301886792461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130"/>
    </row>
    <row r="41" spans="1:52">
      <c r="A41" s="259"/>
      <c r="B41" s="17" t="s">
        <v>4</v>
      </c>
      <c r="C41" s="19" t="s">
        <v>9</v>
      </c>
      <c r="D41" s="4">
        <f>+(D40+$Q$3)/$Q$2</f>
        <v>8.3584905660377365E-2</v>
      </c>
      <c r="E41" s="4">
        <f>+(E40+$Q$3)/$Q$2</f>
        <v>8.3584905660377365E-2</v>
      </c>
      <c r="F41" s="4">
        <f>+(F40+$Q$3)/$Q$2</f>
        <v>8.3584905660377365E-2</v>
      </c>
      <c r="G41" s="31">
        <f>AVERAGE(D41:F41)</f>
        <v>8.3584905660377365E-2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130"/>
    </row>
    <row r="42" spans="1:52">
      <c r="A42" s="260"/>
      <c r="B42" s="17" t="s">
        <v>6</v>
      </c>
      <c r="C42" s="19" t="s">
        <v>11</v>
      </c>
      <c r="D42" s="11">
        <f>D39*$Q$8</f>
        <v>194.17504</v>
      </c>
      <c r="E42" s="11">
        <f>E39*$Q$8</f>
        <v>194.17504</v>
      </c>
      <c r="F42" s="11">
        <f>F39*$Q$8</f>
        <v>194.17504</v>
      </c>
      <c r="G42" s="30">
        <f t="shared" ref="G42:G43" si="7">AVERAGE(D42:F42)</f>
        <v>194.17504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130"/>
    </row>
    <row r="43" spans="1:52" ht="15.75" thickBot="1">
      <c r="A43" s="261"/>
      <c r="B43" s="20" t="s">
        <v>7</v>
      </c>
      <c r="C43" s="21" t="s">
        <v>12</v>
      </c>
      <c r="D43" s="22">
        <f>$P$10*10*D42/1000</f>
        <v>9.7087520000000005</v>
      </c>
      <c r="E43" s="22">
        <f>$P$10*10*E42/1000</f>
        <v>9.7087520000000005</v>
      </c>
      <c r="F43" s="22">
        <f>$P$10*10*F42/1000</f>
        <v>9.7087520000000005</v>
      </c>
      <c r="G43" s="32">
        <f t="shared" si="7"/>
        <v>9.7087520000000005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130"/>
    </row>
    <row r="44" spans="1:52" ht="15.75" thickBot="1">
      <c r="A44" s="258">
        <v>9</v>
      </c>
      <c r="B44" s="24" t="s">
        <v>5</v>
      </c>
      <c r="C44" s="36" t="s">
        <v>10</v>
      </c>
      <c r="D44" s="8">
        <v>8</v>
      </c>
      <c r="E44" s="8">
        <v>8</v>
      </c>
      <c r="F44" s="8">
        <v>8</v>
      </c>
      <c r="G44" s="37">
        <f>AVERAGE(D44:F44)</f>
        <v>8</v>
      </c>
      <c r="H44" s="241" t="str">
        <f>IF(G44&lt;$I$163,"Under",IF(AND(G44&gt;=$I$163,G44&lt;=$I$165),"Normal",IF(G44&gt;=$I$165,"Over","Prøv igen")))</f>
        <v>Over</v>
      </c>
      <c r="I44" s="76">
        <f>+G44</f>
        <v>8</v>
      </c>
      <c r="J44" s="77">
        <f>+G45</f>
        <v>49.297924528301884</v>
      </c>
      <c r="K44" s="83">
        <f>+G46</f>
        <v>6.6603773584905671E-2</v>
      </c>
      <c r="L44" s="79">
        <f>+G47</f>
        <v>145.17760000000001</v>
      </c>
      <c r="M44" s="82">
        <f>+G48</f>
        <v>7.2588800000000013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130"/>
    </row>
    <row r="45" spans="1:52">
      <c r="A45" s="259"/>
      <c r="B45" s="17" t="s">
        <v>3</v>
      </c>
      <c r="C45" s="18" t="s">
        <v>8</v>
      </c>
      <c r="D45" s="11">
        <f>(D44+$Q$6)/$Q$5-$Q$3</f>
        <v>49.297924528301891</v>
      </c>
      <c r="E45" s="11">
        <f>(E44+$Q$6)/$Q$5-$Q$3</f>
        <v>49.297924528301891</v>
      </c>
      <c r="F45" s="11">
        <f>(F44+$Q$6)/$Q$5-$Q$3</f>
        <v>49.297924528301891</v>
      </c>
      <c r="G45" s="30">
        <f>AVERAGE(D45:F45)</f>
        <v>49.297924528301884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130"/>
    </row>
    <row r="46" spans="1:52">
      <c r="A46" s="259"/>
      <c r="B46" s="17" t="s">
        <v>4</v>
      </c>
      <c r="C46" s="19" t="s">
        <v>9</v>
      </c>
      <c r="D46" s="4">
        <f>+(D45+$Q$3)/$Q$2</f>
        <v>6.6603773584905671E-2</v>
      </c>
      <c r="E46" s="4">
        <f>+(E45+$Q$3)/$Q$2</f>
        <v>6.6603773584905671E-2</v>
      </c>
      <c r="F46" s="4">
        <f>+(F45+$Q$3)/$Q$2</f>
        <v>6.6603773584905671E-2</v>
      </c>
      <c r="G46" s="31">
        <f>AVERAGE(D46:F46)</f>
        <v>6.6603773584905671E-2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130"/>
    </row>
    <row r="47" spans="1:52">
      <c r="A47" s="260"/>
      <c r="B47" s="17" t="s">
        <v>6</v>
      </c>
      <c r="C47" s="19" t="s">
        <v>11</v>
      </c>
      <c r="D47" s="11">
        <f>D44*$Q$8</f>
        <v>145.17760000000001</v>
      </c>
      <c r="E47" s="11">
        <f>E44*$Q$8</f>
        <v>145.17760000000001</v>
      </c>
      <c r="F47" s="11">
        <f>F44*$Q$8</f>
        <v>145.17760000000001</v>
      </c>
      <c r="G47" s="30">
        <f t="shared" ref="G47:G48" si="8">AVERAGE(D47:F47)</f>
        <v>145.17760000000001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30"/>
    </row>
    <row r="48" spans="1:52" ht="15.75" thickBot="1">
      <c r="A48" s="261"/>
      <c r="B48" s="20" t="s">
        <v>7</v>
      </c>
      <c r="C48" s="21" t="s">
        <v>12</v>
      </c>
      <c r="D48" s="22">
        <f>$P$10*10*D47/1000</f>
        <v>7.2588800000000013</v>
      </c>
      <c r="E48" s="22">
        <f>$P$10*10*E47/1000</f>
        <v>7.2588800000000013</v>
      </c>
      <c r="F48" s="22">
        <f>$P$10*10*F47/1000</f>
        <v>7.2588800000000013</v>
      </c>
      <c r="G48" s="32">
        <f t="shared" si="8"/>
        <v>7.2588800000000013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30"/>
    </row>
    <row r="49" spans="1:52" ht="15.75" thickBot="1">
      <c r="A49" s="258">
        <v>10</v>
      </c>
      <c r="B49" s="24" t="s">
        <v>5</v>
      </c>
      <c r="C49" s="36" t="s">
        <v>10</v>
      </c>
      <c r="D49" s="8">
        <v>8</v>
      </c>
      <c r="E49" s="8">
        <v>8</v>
      </c>
      <c r="F49" s="8">
        <v>8</v>
      </c>
      <c r="G49" s="37">
        <f>AVERAGE(D49:F49)</f>
        <v>8</v>
      </c>
      <c r="H49" s="241" t="str">
        <f>IF(G49&lt;$I$163,"Under",IF(AND(G49&gt;=$I$163,G49&lt;=$I$165),"Normal",IF(G49&gt;=$I$165,"Over","Prøv igen")))</f>
        <v>Over</v>
      </c>
      <c r="I49" s="76">
        <f>+G49</f>
        <v>8</v>
      </c>
      <c r="J49" s="77">
        <f>+G50</f>
        <v>49.297924528301884</v>
      </c>
      <c r="K49" s="83">
        <f>+G51</f>
        <v>6.6603773584905671E-2</v>
      </c>
      <c r="L49" s="79">
        <f>+G52</f>
        <v>145.17760000000001</v>
      </c>
      <c r="M49" s="82">
        <f>+G53</f>
        <v>7.2588800000000013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30"/>
    </row>
    <row r="50" spans="1:52">
      <c r="A50" s="259"/>
      <c r="B50" s="17" t="s">
        <v>3</v>
      </c>
      <c r="C50" s="18" t="s">
        <v>8</v>
      </c>
      <c r="D50" s="11">
        <f>(D49+$Q$6)/$Q$5-$Q$3</f>
        <v>49.297924528301891</v>
      </c>
      <c r="E50" s="11">
        <f>(E49+$Q$6)/$Q$5-$Q$3</f>
        <v>49.297924528301891</v>
      </c>
      <c r="F50" s="11">
        <f>(F49+$Q$6)/$Q$5-$Q$3</f>
        <v>49.297924528301891</v>
      </c>
      <c r="G50" s="30">
        <f>AVERAGE(D50:F50)</f>
        <v>49.297924528301884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30"/>
    </row>
    <row r="51" spans="1:52">
      <c r="A51" s="259"/>
      <c r="B51" s="17" t="s">
        <v>4</v>
      </c>
      <c r="C51" s="19" t="s">
        <v>9</v>
      </c>
      <c r="D51" s="4">
        <f>+(D50+$Q$3)/$Q$2</f>
        <v>6.6603773584905671E-2</v>
      </c>
      <c r="E51" s="4">
        <f>+(E50+$Q$3)/$Q$2</f>
        <v>6.6603773584905671E-2</v>
      </c>
      <c r="F51" s="4">
        <f>+(F50+$Q$3)/$Q$2</f>
        <v>6.6603773584905671E-2</v>
      </c>
      <c r="G51" s="31">
        <f>AVERAGE(D51:F51)</f>
        <v>6.6603773584905671E-2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30"/>
    </row>
    <row r="52" spans="1:52">
      <c r="A52" s="260"/>
      <c r="B52" s="17" t="s">
        <v>6</v>
      </c>
      <c r="C52" s="19" t="s">
        <v>11</v>
      </c>
      <c r="D52" s="11">
        <f>D49*$Q$8</f>
        <v>145.17760000000001</v>
      </c>
      <c r="E52" s="11">
        <f>E49*$Q$8</f>
        <v>145.17760000000001</v>
      </c>
      <c r="F52" s="11">
        <f>F49*$Q$8</f>
        <v>145.17760000000001</v>
      </c>
      <c r="G52" s="30">
        <f t="shared" ref="G52:G53" si="9">AVERAGE(D52:F52)</f>
        <v>145.17760000000001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30"/>
    </row>
    <row r="53" spans="1:52" ht="15.75" thickBot="1">
      <c r="A53" s="261"/>
      <c r="B53" s="20" t="s">
        <v>7</v>
      </c>
      <c r="C53" s="21" t="s">
        <v>12</v>
      </c>
      <c r="D53" s="22">
        <f>$P$10*10*D52/1000</f>
        <v>7.2588800000000013</v>
      </c>
      <c r="E53" s="22">
        <f>$P$10*10*E52/1000</f>
        <v>7.2588800000000013</v>
      </c>
      <c r="F53" s="22">
        <f>$P$10*10*F52/1000</f>
        <v>7.2588800000000013</v>
      </c>
      <c r="G53" s="32">
        <f t="shared" si="9"/>
        <v>7.2588800000000013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30"/>
    </row>
    <row r="54" spans="1:52" ht="15.75" thickBot="1">
      <c r="A54" s="255">
        <v>11</v>
      </c>
      <c r="B54" s="24" t="s">
        <v>5</v>
      </c>
      <c r="C54" s="36" t="s">
        <v>10</v>
      </c>
      <c r="D54" s="8">
        <v>10.4</v>
      </c>
      <c r="E54" s="8">
        <v>10.4</v>
      </c>
      <c r="F54" s="8">
        <v>10.4</v>
      </c>
      <c r="G54" s="37">
        <f>AVERAGE(D54:F54)</f>
        <v>10.4</v>
      </c>
      <c r="H54" s="241" t="str">
        <f>IF(G54&lt;$I$163,"Under",IF(AND(G54&gt;=$I$163,G54&lt;=$I$165),"Normal",IF(G54&gt;=$I$165,"Over","Prøv igen")))</f>
        <v>Over</v>
      </c>
      <c r="I54" s="76">
        <f>+G54</f>
        <v>10.4</v>
      </c>
      <c r="J54" s="77">
        <f>+G55</f>
        <v>65.796037735849069</v>
      </c>
      <c r="K54" s="83">
        <f>+G56</f>
        <v>8.1698113207547177E-2</v>
      </c>
      <c r="L54" s="79">
        <f>+G57</f>
        <v>188.73087999999998</v>
      </c>
      <c r="M54" s="82">
        <f>+G58</f>
        <v>9.4365439999999996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30"/>
    </row>
    <row r="55" spans="1:52">
      <c r="A55" s="256"/>
      <c r="B55" s="17" t="s">
        <v>3</v>
      </c>
      <c r="C55" s="18" t="s">
        <v>8</v>
      </c>
      <c r="D55" s="11">
        <f>(D54+$Q$6)/$Q$5-$Q$3</f>
        <v>65.796037735849069</v>
      </c>
      <c r="E55" s="11">
        <f>(E54+$Q$6)/$Q$5-$Q$3</f>
        <v>65.796037735849069</v>
      </c>
      <c r="F55" s="11">
        <f>(F54+$Q$6)/$Q$5-$Q$3</f>
        <v>65.796037735849069</v>
      </c>
      <c r="G55" s="30">
        <f>AVERAGE(D55:F55)</f>
        <v>65.796037735849069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30"/>
    </row>
    <row r="56" spans="1:52">
      <c r="A56" s="256"/>
      <c r="B56" s="17" t="s">
        <v>4</v>
      </c>
      <c r="C56" s="19" t="s">
        <v>9</v>
      </c>
      <c r="D56" s="4">
        <f>+(D55+$Q$3)/$Q$2</f>
        <v>8.1698113207547177E-2</v>
      </c>
      <c r="E56" s="4">
        <f>+(E55+$Q$3)/$Q$2</f>
        <v>8.1698113207547177E-2</v>
      </c>
      <c r="F56" s="4">
        <f>+(F55+$Q$3)/$Q$2</f>
        <v>8.1698113207547177E-2</v>
      </c>
      <c r="G56" s="31">
        <f>AVERAGE(D56:F56)</f>
        <v>8.1698113207547177E-2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30"/>
    </row>
    <row r="57" spans="1:52">
      <c r="A57" s="256"/>
      <c r="B57" s="17" t="s">
        <v>6</v>
      </c>
      <c r="C57" s="19" t="s">
        <v>11</v>
      </c>
      <c r="D57" s="11">
        <f>D54*$Q$8</f>
        <v>188.73088000000001</v>
      </c>
      <c r="E57" s="11">
        <f>E54*$Q$8</f>
        <v>188.73088000000001</v>
      </c>
      <c r="F57" s="11">
        <f>F54*$Q$8</f>
        <v>188.73088000000001</v>
      </c>
      <c r="G57" s="30">
        <f t="shared" ref="G57:G58" si="10">AVERAGE(D57:F57)</f>
        <v>188.73087999999998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30"/>
    </row>
    <row r="58" spans="1:52" ht="15.75" thickBot="1">
      <c r="A58" s="257"/>
      <c r="B58" s="20" t="s">
        <v>7</v>
      </c>
      <c r="C58" s="21" t="s">
        <v>12</v>
      </c>
      <c r="D58" s="22">
        <f>$P$10*10*D57/1000</f>
        <v>9.4365439999999996</v>
      </c>
      <c r="E58" s="22">
        <f>$P$10*10*E57/1000</f>
        <v>9.4365439999999996</v>
      </c>
      <c r="F58" s="22">
        <f>$P$10*10*F57/1000</f>
        <v>9.4365439999999996</v>
      </c>
      <c r="G58" s="32">
        <f t="shared" si="10"/>
        <v>9.4365439999999996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30"/>
    </row>
    <row r="59" spans="1:52" ht="15.75" thickBot="1">
      <c r="A59" s="258">
        <v>12</v>
      </c>
      <c r="B59" s="24" t="s">
        <v>5</v>
      </c>
      <c r="C59" s="36" t="s">
        <v>10</v>
      </c>
      <c r="D59" s="8">
        <v>8</v>
      </c>
      <c r="E59" s="8">
        <v>8</v>
      </c>
      <c r="F59" s="8">
        <v>8</v>
      </c>
      <c r="G59" s="37">
        <f>AVERAGE(D59:F59)</f>
        <v>8</v>
      </c>
      <c r="H59" s="241" t="str">
        <f>IF(G59&lt;$I$163,"Under",IF(AND(G59&gt;=$I$163,G59&lt;=$I$165),"Normal",IF(G59&gt;=$I$165,"Over","Prøv igen")))</f>
        <v>Over</v>
      </c>
      <c r="I59" s="76">
        <f>+G59</f>
        <v>8</v>
      </c>
      <c r="J59" s="77">
        <f>+G60</f>
        <v>49.297924528301884</v>
      </c>
      <c r="K59" s="83">
        <f>+G61</f>
        <v>6.6603773584905671E-2</v>
      </c>
      <c r="L59" s="79">
        <f>+G62</f>
        <v>145.17760000000001</v>
      </c>
      <c r="M59" s="82">
        <f>+G63</f>
        <v>7.2588800000000013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30"/>
    </row>
    <row r="60" spans="1:52">
      <c r="A60" s="259"/>
      <c r="B60" s="17" t="s">
        <v>3</v>
      </c>
      <c r="C60" s="18" t="s">
        <v>8</v>
      </c>
      <c r="D60" s="11">
        <f>(D59+$Q$6)/$Q$5-$Q$3</f>
        <v>49.297924528301891</v>
      </c>
      <c r="E60" s="11">
        <f>(E59+$Q$6)/$Q$5-$Q$3</f>
        <v>49.297924528301891</v>
      </c>
      <c r="F60" s="11">
        <f>(F59+$Q$6)/$Q$5-$Q$3</f>
        <v>49.297924528301891</v>
      </c>
      <c r="G60" s="30">
        <f>AVERAGE(D60:F60)</f>
        <v>49.297924528301884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30"/>
    </row>
    <row r="61" spans="1:52">
      <c r="A61" s="259"/>
      <c r="B61" s="17" t="s">
        <v>4</v>
      </c>
      <c r="C61" s="19" t="s">
        <v>9</v>
      </c>
      <c r="D61" s="4">
        <f>+(D60+$Q$3)/$Q$2</f>
        <v>6.6603773584905671E-2</v>
      </c>
      <c r="E61" s="4">
        <f>+(E60+$Q$3)/$Q$2</f>
        <v>6.6603773584905671E-2</v>
      </c>
      <c r="F61" s="4">
        <f>+(F60+$Q$3)/$Q$2</f>
        <v>6.6603773584905671E-2</v>
      </c>
      <c r="G61" s="31">
        <f>AVERAGE(D61:F61)</f>
        <v>6.6603773584905671E-2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30"/>
    </row>
    <row r="62" spans="1:52">
      <c r="A62" s="260"/>
      <c r="B62" s="17" t="s">
        <v>6</v>
      </c>
      <c r="C62" s="19" t="s">
        <v>11</v>
      </c>
      <c r="D62" s="11">
        <f>D59*$Q$8</f>
        <v>145.17760000000001</v>
      </c>
      <c r="E62" s="11">
        <f>E59*$Q$8</f>
        <v>145.17760000000001</v>
      </c>
      <c r="F62" s="11">
        <f>F59*$Q$8</f>
        <v>145.17760000000001</v>
      </c>
      <c r="G62" s="30">
        <f t="shared" ref="G62:G63" si="11">AVERAGE(D62:F62)</f>
        <v>145.17760000000001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30"/>
    </row>
    <row r="63" spans="1:52" ht="15.75" thickBot="1">
      <c r="A63" s="261"/>
      <c r="B63" s="20" t="s">
        <v>7</v>
      </c>
      <c r="C63" s="21" t="s">
        <v>12</v>
      </c>
      <c r="D63" s="22">
        <f>$P$10*10*D62/1000</f>
        <v>7.2588800000000013</v>
      </c>
      <c r="E63" s="22">
        <f>$P$10*10*E62/1000</f>
        <v>7.2588800000000013</v>
      </c>
      <c r="F63" s="22">
        <f>$P$10*10*F62/1000</f>
        <v>7.2588800000000013</v>
      </c>
      <c r="G63" s="32">
        <f t="shared" si="11"/>
        <v>7.2588800000000013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30"/>
    </row>
    <row r="64" spans="1:52" ht="15.75" thickBot="1">
      <c r="A64" s="259">
        <v>13</v>
      </c>
      <c r="B64" s="24" t="s">
        <v>5</v>
      </c>
      <c r="C64" s="36" t="s">
        <v>10</v>
      </c>
      <c r="D64" s="8">
        <v>9.1999999999999993</v>
      </c>
      <c r="E64" s="8">
        <v>9.1999999999999993</v>
      </c>
      <c r="F64" s="8">
        <v>9.1999999999999993</v>
      </c>
      <c r="G64" s="37">
        <f>AVERAGE(D64:F64)</f>
        <v>9.1999999999999993</v>
      </c>
      <c r="H64" s="241" t="str">
        <f>IF(G64&lt;$I$163,"Under",IF(AND(G64&gt;=$I$163,G64&lt;=$I$165),"Normal",IF(G64&gt;=$I$165,"Over","Prøv igen")))</f>
        <v>Over</v>
      </c>
      <c r="I64" s="76">
        <f>+G64</f>
        <v>9.1999999999999993</v>
      </c>
      <c r="J64" s="77">
        <f>+G65</f>
        <v>57.546981132075473</v>
      </c>
      <c r="K64" s="83">
        <f>+G66</f>
        <v>7.415094339622641E-2</v>
      </c>
      <c r="L64" s="79">
        <f>+G67</f>
        <v>166.95424</v>
      </c>
      <c r="M64" s="82">
        <f>+G68</f>
        <v>8.3477119999999996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30"/>
    </row>
    <row r="65" spans="1:52">
      <c r="A65" s="259"/>
      <c r="B65" s="17" t="s">
        <v>3</v>
      </c>
      <c r="C65" s="18" t="s">
        <v>8</v>
      </c>
      <c r="D65" s="11">
        <f>(D64+$Q$6)/$Q$5-$Q$3</f>
        <v>57.546981132075473</v>
      </c>
      <c r="E65" s="11">
        <f>(E64+$Q$6)/$Q$5-$Q$3</f>
        <v>57.546981132075473</v>
      </c>
      <c r="F65" s="11">
        <f>(F64+$Q$6)/$Q$5-$Q$3</f>
        <v>57.546981132075473</v>
      </c>
      <c r="G65" s="30">
        <f>AVERAGE(D65:F65)</f>
        <v>57.546981132075473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30"/>
    </row>
    <row r="66" spans="1:52">
      <c r="A66" s="259"/>
      <c r="B66" s="17" t="s">
        <v>4</v>
      </c>
      <c r="C66" s="19" t="s">
        <v>9</v>
      </c>
      <c r="D66" s="4">
        <f>+(D65+$Q$3)/$Q$2</f>
        <v>7.415094339622641E-2</v>
      </c>
      <c r="E66" s="4">
        <f>+(E65+$Q$3)/$Q$2</f>
        <v>7.415094339622641E-2</v>
      </c>
      <c r="F66" s="4">
        <f>+(F65+$Q$3)/$Q$2</f>
        <v>7.415094339622641E-2</v>
      </c>
      <c r="G66" s="31">
        <f>AVERAGE(D66:F66)</f>
        <v>7.415094339622641E-2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30"/>
    </row>
    <row r="67" spans="1:52">
      <c r="A67" s="260"/>
      <c r="B67" s="17" t="s">
        <v>6</v>
      </c>
      <c r="C67" s="19" t="s">
        <v>11</v>
      </c>
      <c r="D67" s="11">
        <f>D64*$Q$8</f>
        <v>166.95424</v>
      </c>
      <c r="E67" s="11">
        <f>E64*$Q$8</f>
        <v>166.95424</v>
      </c>
      <c r="F67" s="11">
        <f>F64*$Q$8</f>
        <v>166.95424</v>
      </c>
      <c r="G67" s="30">
        <f t="shared" ref="G67:G68" si="12">AVERAGE(D67:F67)</f>
        <v>166.95424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30"/>
    </row>
    <row r="68" spans="1:52" ht="15.75" thickBot="1">
      <c r="A68" s="261"/>
      <c r="B68" s="20" t="s">
        <v>7</v>
      </c>
      <c r="C68" s="21" t="s">
        <v>12</v>
      </c>
      <c r="D68" s="22">
        <f>$P$10*10*D67/1000</f>
        <v>8.3477119999999996</v>
      </c>
      <c r="E68" s="22">
        <f>$P$10*10*E67/1000</f>
        <v>8.3477119999999996</v>
      </c>
      <c r="F68" s="22">
        <f>$P$10*10*F67/1000</f>
        <v>8.3477119999999996</v>
      </c>
      <c r="G68" s="32">
        <f t="shared" si="12"/>
        <v>8.3477119999999996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30"/>
    </row>
    <row r="69" spans="1:52" ht="15.75" thickBot="1">
      <c r="A69" s="258">
        <v>14</v>
      </c>
      <c r="B69" s="24" t="s">
        <v>5</v>
      </c>
      <c r="C69" s="36" t="s">
        <v>10</v>
      </c>
      <c r="D69" s="8">
        <v>10.9</v>
      </c>
      <c r="E69" s="8">
        <v>10.9</v>
      </c>
      <c r="F69" s="8">
        <v>10.9</v>
      </c>
      <c r="G69" s="37">
        <f>AVERAGE(D69:F69)</f>
        <v>10.9</v>
      </c>
      <c r="H69" s="241" t="str">
        <f>IF(G69&lt;$I$163,"Under",IF(AND(G69&gt;=$I$163,G69&lt;=$I$165),"Normal",IF(G69&gt;=$I$165,"Over","Prøv igen")))</f>
        <v>Over</v>
      </c>
      <c r="I69" s="76">
        <f>+G69</f>
        <v>10.9</v>
      </c>
      <c r="J69" s="77">
        <f>+G70</f>
        <v>69.233144654088065</v>
      </c>
      <c r="K69" s="83">
        <f>+G71</f>
        <v>8.4842767295597518E-2</v>
      </c>
      <c r="L69" s="79">
        <f>+G72</f>
        <v>197.80448000000001</v>
      </c>
      <c r="M69" s="82">
        <f>+G73</f>
        <v>9.8902239999999999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30"/>
    </row>
    <row r="70" spans="1:52">
      <c r="A70" s="259"/>
      <c r="B70" s="17" t="s">
        <v>3</v>
      </c>
      <c r="C70" s="18" t="s">
        <v>8</v>
      </c>
      <c r="D70" s="11">
        <f>(D69+$Q$6)/$Q$5-$Q$3</f>
        <v>69.233144654088065</v>
      </c>
      <c r="E70" s="11">
        <f>(E69+$Q$6)/$Q$5-$Q$3</f>
        <v>69.233144654088065</v>
      </c>
      <c r="F70" s="11">
        <f>(F69+$Q$6)/$Q$5-$Q$3</f>
        <v>69.233144654088065</v>
      </c>
      <c r="G70" s="30">
        <f>AVERAGE(D70:F70)</f>
        <v>69.233144654088065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30"/>
    </row>
    <row r="71" spans="1:52">
      <c r="A71" s="259"/>
      <c r="B71" s="17" t="s">
        <v>4</v>
      </c>
      <c r="C71" s="19" t="s">
        <v>9</v>
      </c>
      <c r="D71" s="4">
        <f>+(D70+$Q$3)/$Q$2</f>
        <v>8.4842767295597504E-2</v>
      </c>
      <c r="E71" s="4">
        <f>+(E70+$Q$3)/$Q$2</f>
        <v>8.4842767295597504E-2</v>
      </c>
      <c r="F71" s="4">
        <f>+(F70+$Q$3)/$Q$2</f>
        <v>8.4842767295597504E-2</v>
      </c>
      <c r="G71" s="31">
        <f>AVERAGE(D71:F71)</f>
        <v>8.4842767295597518E-2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30"/>
    </row>
    <row r="72" spans="1:52">
      <c r="A72" s="260"/>
      <c r="B72" s="17" t="s">
        <v>6</v>
      </c>
      <c r="C72" s="19" t="s">
        <v>11</v>
      </c>
      <c r="D72" s="11">
        <f>D69*$Q$8</f>
        <v>197.80448000000001</v>
      </c>
      <c r="E72" s="11">
        <f>E69*$Q$8</f>
        <v>197.80448000000001</v>
      </c>
      <c r="F72" s="11">
        <f>F69*$Q$8</f>
        <v>197.80448000000001</v>
      </c>
      <c r="G72" s="30">
        <f t="shared" ref="G72:G73" si="13">AVERAGE(D72:F72)</f>
        <v>197.80448000000001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30"/>
    </row>
    <row r="73" spans="1:52" ht="15.75" thickBot="1">
      <c r="A73" s="261"/>
      <c r="B73" s="20" t="s">
        <v>7</v>
      </c>
      <c r="C73" s="21" t="s">
        <v>12</v>
      </c>
      <c r="D73" s="22">
        <f>$P$10*10*D72/1000</f>
        <v>9.8902239999999999</v>
      </c>
      <c r="E73" s="22">
        <f>$P$10*10*E72/1000</f>
        <v>9.8902239999999999</v>
      </c>
      <c r="F73" s="22">
        <f>$P$10*10*F72/1000</f>
        <v>9.8902239999999999</v>
      </c>
      <c r="G73" s="32">
        <f t="shared" si="13"/>
        <v>9.8902239999999999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30"/>
    </row>
    <row r="74" spans="1:52" ht="15.75" thickBot="1">
      <c r="A74" s="258">
        <v>15</v>
      </c>
      <c r="B74" s="24" t="s">
        <v>5</v>
      </c>
      <c r="C74" s="36" t="s">
        <v>10</v>
      </c>
      <c r="D74" s="8">
        <v>9.1</v>
      </c>
      <c r="E74" s="8">
        <v>9.1</v>
      </c>
      <c r="F74" s="8">
        <v>9.1</v>
      </c>
      <c r="G74" s="37">
        <f>AVERAGE(D74:F74)</f>
        <v>9.1</v>
      </c>
      <c r="H74" s="241" t="str">
        <f>IF(G74&lt;$I$163,"Under",IF(AND(G74&gt;=$I$163,G74&lt;=$I$165),"Normal",IF(G74&gt;=$I$165,"Over","Prøv igen")))</f>
        <v>Over</v>
      </c>
      <c r="I74" s="76">
        <f>+G74</f>
        <v>9.1</v>
      </c>
      <c r="J74" s="77">
        <f>+G75</f>
        <v>56.859559748427671</v>
      </c>
      <c r="K74" s="83">
        <f>+G76</f>
        <v>7.3522012578616347E-2</v>
      </c>
      <c r="L74" s="79">
        <f>+G77</f>
        <v>165.13952</v>
      </c>
      <c r="M74" s="82">
        <f>+G78</f>
        <v>8.2569759999999999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30"/>
    </row>
    <row r="75" spans="1:52">
      <c r="A75" s="259"/>
      <c r="B75" s="17" t="s">
        <v>3</v>
      </c>
      <c r="C75" s="18" t="s">
        <v>8</v>
      </c>
      <c r="D75" s="11">
        <f>(D74+$Q$6)/$Q$5-$Q$3</f>
        <v>56.859559748427671</v>
      </c>
      <c r="E75" s="11">
        <f>(E74+$Q$6)/$Q$5-$Q$3</f>
        <v>56.859559748427671</v>
      </c>
      <c r="F75" s="11">
        <f>(F74+$Q$6)/$Q$5-$Q$3</f>
        <v>56.859559748427671</v>
      </c>
      <c r="G75" s="30">
        <f>AVERAGE(D75:F75)</f>
        <v>56.859559748427671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30"/>
    </row>
    <row r="76" spans="1:52">
      <c r="A76" s="259"/>
      <c r="B76" s="17" t="s">
        <v>4</v>
      </c>
      <c r="C76" s="19" t="s">
        <v>9</v>
      </c>
      <c r="D76" s="4">
        <f>+(D75+$Q$3)/$Q$2</f>
        <v>7.3522012578616347E-2</v>
      </c>
      <c r="E76" s="4">
        <f>+(E75+$Q$3)/$Q$2</f>
        <v>7.3522012578616347E-2</v>
      </c>
      <c r="F76" s="4">
        <f>+(F75+$Q$3)/$Q$2</f>
        <v>7.3522012578616347E-2</v>
      </c>
      <c r="G76" s="31">
        <f>AVERAGE(D76:F76)</f>
        <v>7.3522012578616347E-2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30"/>
    </row>
    <row r="77" spans="1:52">
      <c r="A77" s="260"/>
      <c r="B77" s="17" t="s">
        <v>6</v>
      </c>
      <c r="C77" s="19" t="s">
        <v>11</v>
      </c>
      <c r="D77" s="11">
        <f>D74*$Q$8</f>
        <v>165.13952</v>
      </c>
      <c r="E77" s="11">
        <f>E74*$Q$8</f>
        <v>165.13952</v>
      </c>
      <c r="F77" s="11">
        <f>F74*$Q$8</f>
        <v>165.13952</v>
      </c>
      <c r="G77" s="30">
        <f t="shared" ref="G77:G78" si="14">AVERAGE(D77:F77)</f>
        <v>165.13952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30"/>
    </row>
    <row r="78" spans="1:52" ht="15.75" thickBot="1">
      <c r="A78" s="261"/>
      <c r="B78" s="20" t="s">
        <v>7</v>
      </c>
      <c r="C78" s="21" t="s">
        <v>12</v>
      </c>
      <c r="D78" s="22">
        <f>$P$10*10*D77/1000</f>
        <v>8.2569759999999999</v>
      </c>
      <c r="E78" s="22">
        <f>$P$10*10*E77/1000</f>
        <v>8.2569759999999999</v>
      </c>
      <c r="F78" s="22">
        <f>$P$10*10*F77/1000</f>
        <v>8.2569759999999999</v>
      </c>
      <c r="G78" s="32">
        <f t="shared" si="14"/>
        <v>8.2569759999999999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30"/>
    </row>
    <row r="79" spans="1:52" ht="15.75" thickBot="1">
      <c r="A79" s="258">
        <v>16</v>
      </c>
      <c r="B79" s="24" t="s">
        <v>5</v>
      </c>
      <c r="C79" s="36" t="s">
        <v>10</v>
      </c>
      <c r="D79" s="8">
        <v>8</v>
      </c>
      <c r="E79" s="8">
        <v>8</v>
      </c>
      <c r="F79" s="8">
        <v>8</v>
      </c>
      <c r="G79" s="37">
        <f>AVERAGE(D79:F79)</f>
        <v>8</v>
      </c>
      <c r="H79" s="241" t="str">
        <f>IF(G79&lt;$I$163,"Under",IF(AND(G79&gt;=$I$163,G79&lt;=$I$165),"Normal",IF(G79&gt;=$I$165,"Over","Prøv igen")))</f>
        <v>Over</v>
      </c>
      <c r="I79" s="76">
        <f>+G79</f>
        <v>8</v>
      </c>
      <c r="J79" s="77">
        <f>+G80</f>
        <v>49.297924528301884</v>
      </c>
      <c r="K79" s="83">
        <f>+G81</f>
        <v>6.6603773584905671E-2</v>
      </c>
      <c r="L79" s="79">
        <f>+G82</f>
        <v>145.17760000000001</v>
      </c>
      <c r="M79" s="82">
        <f>+G83</f>
        <v>7.2588800000000013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30"/>
    </row>
    <row r="80" spans="1:52">
      <c r="A80" s="259"/>
      <c r="B80" s="17" t="s">
        <v>3</v>
      </c>
      <c r="C80" s="18" t="s">
        <v>8</v>
      </c>
      <c r="D80" s="11">
        <f>(D79+$Q$6)/$Q$5-$Q$3</f>
        <v>49.297924528301891</v>
      </c>
      <c r="E80" s="11">
        <f>(E79+$Q$6)/$Q$5-$Q$3</f>
        <v>49.297924528301891</v>
      </c>
      <c r="F80" s="11">
        <f>(F79+$Q$6)/$Q$5-$Q$3</f>
        <v>49.297924528301891</v>
      </c>
      <c r="G80" s="30">
        <f>AVERAGE(D80:F80)</f>
        <v>49.297924528301884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30"/>
    </row>
    <row r="81" spans="1:52">
      <c r="A81" s="259"/>
      <c r="B81" s="17" t="s">
        <v>4</v>
      </c>
      <c r="C81" s="19" t="s">
        <v>9</v>
      </c>
      <c r="D81" s="4">
        <f>+(D80+$Q$3)/$Q$2</f>
        <v>6.6603773584905671E-2</v>
      </c>
      <c r="E81" s="4">
        <f>+(E80+$Q$3)/$Q$2</f>
        <v>6.6603773584905671E-2</v>
      </c>
      <c r="F81" s="4">
        <f>+(F80+$Q$3)/$Q$2</f>
        <v>6.6603773584905671E-2</v>
      </c>
      <c r="G81" s="31">
        <f>AVERAGE(D81:F81)</f>
        <v>6.6603773584905671E-2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30"/>
    </row>
    <row r="82" spans="1:52">
      <c r="A82" s="260"/>
      <c r="B82" s="17" t="s">
        <v>6</v>
      </c>
      <c r="C82" s="19" t="s">
        <v>11</v>
      </c>
      <c r="D82" s="11">
        <f>D79*$Q$8</f>
        <v>145.17760000000001</v>
      </c>
      <c r="E82" s="11">
        <f>E79*$Q$8</f>
        <v>145.17760000000001</v>
      </c>
      <c r="F82" s="11">
        <f>F79*$Q$8</f>
        <v>145.17760000000001</v>
      </c>
      <c r="G82" s="30">
        <f t="shared" ref="G82:G83" si="15">AVERAGE(D82:F82)</f>
        <v>145.17760000000001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30"/>
    </row>
    <row r="83" spans="1:52" ht="15.75" thickBot="1">
      <c r="A83" s="261"/>
      <c r="B83" s="20" t="s">
        <v>7</v>
      </c>
      <c r="C83" s="21" t="s">
        <v>12</v>
      </c>
      <c r="D83" s="22">
        <f>$P$10*10*D82/1000</f>
        <v>7.2588800000000013</v>
      </c>
      <c r="E83" s="22">
        <f>$P$10*10*E82/1000</f>
        <v>7.2588800000000013</v>
      </c>
      <c r="F83" s="22">
        <f>$P$10*10*F82/1000</f>
        <v>7.2588800000000013</v>
      </c>
      <c r="G83" s="32">
        <f t="shared" si="15"/>
        <v>7.2588800000000013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30"/>
    </row>
    <row r="84" spans="1:52" ht="15.75" thickBot="1">
      <c r="A84" s="258">
        <v>17</v>
      </c>
      <c r="B84" s="24" t="s">
        <v>5</v>
      </c>
      <c r="C84" s="36" t="s">
        <v>10</v>
      </c>
      <c r="D84" s="8">
        <v>11</v>
      </c>
      <c r="E84" s="8">
        <v>11</v>
      </c>
      <c r="F84" s="8">
        <v>11</v>
      </c>
      <c r="G84" s="37">
        <f>AVERAGE(D84:F84)</f>
        <v>11</v>
      </c>
      <c r="H84" s="241" t="str">
        <f>IF(G84&lt;$I$163,"Under",IF(AND(G84&gt;=$I$163,G84&lt;=$I$165),"Normal",IF(G84&gt;=$I$165,"Over","Prøv igen")))</f>
        <v>Over</v>
      </c>
      <c r="I84" s="76">
        <f>+G84</f>
        <v>11</v>
      </c>
      <c r="J84" s="77">
        <f>+G85</f>
        <v>69.920566037735853</v>
      </c>
      <c r="K84" s="83">
        <f>+G86</f>
        <v>8.5471698113207553E-2</v>
      </c>
      <c r="L84" s="79">
        <f>+G87</f>
        <v>199.61920000000001</v>
      </c>
      <c r="M84" s="82">
        <f>+G88</f>
        <v>9.9809600000000014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30"/>
    </row>
    <row r="85" spans="1:52">
      <c r="A85" s="259"/>
      <c r="B85" s="17" t="s">
        <v>3</v>
      </c>
      <c r="C85" s="18" t="s">
        <v>8</v>
      </c>
      <c r="D85" s="11">
        <f>(D84+$Q$6)/$Q$5-$Q$3</f>
        <v>69.920566037735853</v>
      </c>
      <c r="E85" s="11">
        <f>(E84+$Q$6)/$Q$5-$Q$3</f>
        <v>69.920566037735853</v>
      </c>
      <c r="F85" s="11">
        <f>(F84+$Q$6)/$Q$5-$Q$3</f>
        <v>69.920566037735853</v>
      </c>
      <c r="G85" s="30">
        <f>AVERAGE(D85:F85)</f>
        <v>69.920566037735853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30"/>
    </row>
    <row r="86" spans="1:52">
      <c r="A86" s="259"/>
      <c r="B86" s="17" t="s">
        <v>4</v>
      </c>
      <c r="C86" s="19" t="s">
        <v>9</v>
      </c>
      <c r="D86" s="4">
        <f>+(D85+$Q$3)/$Q$2</f>
        <v>8.5471698113207553E-2</v>
      </c>
      <c r="E86" s="4">
        <f>+(E85+$Q$3)/$Q$2</f>
        <v>8.5471698113207553E-2</v>
      </c>
      <c r="F86" s="4">
        <f>+(F85+$Q$3)/$Q$2</f>
        <v>8.5471698113207553E-2</v>
      </c>
      <c r="G86" s="31">
        <f>AVERAGE(D86:F86)</f>
        <v>8.5471698113207553E-2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30"/>
    </row>
    <row r="87" spans="1:52">
      <c r="A87" s="260"/>
      <c r="B87" s="17" t="s">
        <v>6</v>
      </c>
      <c r="C87" s="19" t="s">
        <v>11</v>
      </c>
      <c r="D87" s="11">
        <f>D84*$Q$8</f>
        <v>199.61920000000001</v>
      </c>
      <c r="E87" s="11">
        <f>E84*$Q$8</f>
        <v>199.61920000000001</v>
      </c>
      <c r="F87" s="11">
        <f>F84*$Q$8</f>
        <v>199.61920000000001</v>
      </c>
      <c r="G87" s="30">
        <f t="shared" ref="G87:G88" si="16">AVERAGE(D87:F87)</f>
        <v>199.61920000000001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30"/>
    </row>
    <row r="88" spans="1:52" ht="15.75" thickBot="1">
      <c r="A88" s="261"/>
      <c r="B88" s="20" t="s">
        <v>7</v>
      </c>
      <c r="C88" s="21" t="s">
        <v>12</v>
      </c>
      <c r="D88" s="22">
        <f>$P$10*10*D87/1000</f>
        <v>9.9809600000000014</v>
      </c>
      <c r="E88" s="22">
        <f>$P$10*10*E87/1000</f>
        <v>9.9809600000000014</v>
      </c>
      <c r="F88" s="22">
        <f>$P$10*10*F87/1000</f>
        <v>9.9809600000000014</v>
      </c>
      <c r="G88" s="32">
        <f t="shared" si="16"/>
        <v>9.9809600000000014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30"/>
    </row>
    <row r="89" spans="1:52" ht="15.75" thickBot="1">
      <c r="A89" s="258">
        <v>18</v>
      </c>
      <c r="B89" s="24" t="s">
        <v>5</v>
      </c>
      <c r="C89" s="36" t="s">
        <v>10</v>
      </c>
      <c r="D89" s="8">
        <v>9.3000000000000007</v>
      </c>
      <c r="E89" s="8">
        <v>9.3000000000000007</v>
      </c>
      <c r="F89" s="8">
        <v>9.3000000000000007</v>
      </c>
      <c r="G89" s="37">
        <f>AVERAGE(D89:F89)</f>
        <v>9.3000000000000007</v>
      </c>
      <c r="H89" s="241" t="str">
        <f>IF(G89&lt;$I$163,"Under",IF(AND(G89&gt;=$I$163,G89&lt;=$I$165),"Normal",IF(G89&gt;=$I$165,"Over","Prøv igen")))</f>
        <v>Over</v>
      </c>
      <c r="I89" s="76">
        <f>+G89</f>
        <v>9.3000000000000007</v>
      </c>
      <c r="J89" s="77">
        <f>+G90</f>
        <v>58.234402515723275</v>
      </c>
      <c r="K89" s="78">
        <f>+G91</f>
        <v>7.4779874213836486E-2</v>
      </c>
      <c r="L89" s="79">
        <f>+G92</f>
        <v>168.76896000000002</v>
      </c>
      <c r="M89" s="80">
        <f>+G93</f>
        <v>8.4384480000000011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30"/>
    </row>
    <row r="90" spans="1:52">
      <c r="A90" s="259"/>
      <c r="B90" s="17" t="s">
        <v>3</v>
      </c>
      <c r="C90" s="18" t="s">
        <v>8</v>
      </c>
      <c r="D90" s="11">
        <f>(D89+$Q$6)/$Q$5-$Q$3</f>
        <v>58.234402515723275</v>
      </c>
      <c r="E90" s="11">
        <f>(E89+$Q$6)/$Q$5-$Q$3</f>
        <v>58.234402515723275</v>
      </c>
      <c r="F90" s="11">
        <f>(F89+$Q$6)/$Q$5-$Q$3</f>
        <v>58.234402515723275</v>
      </c>
      <c r="G90" s="30">
        <f>AVERAGE(D90:F90)</f>
        <v>58.234402515723275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30"/>
    </row>
    <row r="91" spans="1:52">
      <c r="A91" s="259"/>
      <c r="B91" s="17" t="s">
        <v>4</v>
      </c>
      <c r="C91" s="19" t="s">
        <v>9</v>
      </c>
      <c r="D91" s="4">
        <f>+(D90+$Q$3)/$Q$2</f>
        <v>7.4779874213836486E-2</v>
      </c>
      <c r="E91" s="4">
        <f>+(E90+$Q$3)/$Q$2</f>
        <v>7.4779874213836486E-2</v>
      </c>
      <c r="F91" s="4">
        <f>+(F90+$Q$3)/$Q$2</f>
        <v>7.4779874213836486E-2</v>
      </c>
      <c r="G91" s="31">
        <f>AVERAGE(D91:F91)</f>
        <v>7.4779874213836486E-2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30"/>
    </row>
    <row r="92" spans="1:52">
      <c r="A92" s="260"/>
      <c r="B92" s="17" t="s">
        <v>6</v>
      </c>
      <c r="C92" s="19" t="s">
        <v>11</v>
      </c>
      <c r="D92" s="11">
        <f>D89*$Q$8</f>
        <v>168.76896000000002</v>
      </c>
      <c r="E92" s="11">
        <f>E89*$Q$8</f>
        <v>168.76896000000002</v>
      </c>
      <c r="F92" s="11">
        <f>F89*$Q$8</f>
        <v>168.76896000000002</v>
      </c>
      <c r="G92" s="30">
        <f t="shared" ref="G92:G93" si="17">AVERAGE(D92:F92)</f>
        <v>168.76896000000002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30"/>
    </row>
    <row r="93" spans="1:52" ht="15.75" thickBot="1">
      <c r="A93" s="261"/>
      <c r="B93" s="20" t="s">
        <v>7</v>
      </c>
      <c r="C93" s="21" t="s">
        <v>12</v>
      </c>
      <c r="D93" s="22">
        <f>$P$10*10*D92/1000</f>
        <v>8.4384480000000011</v>
      </c>
      <c r="E93" s="22">
        <f>$P$10*10*E92/1000</f>
        <v>8.4384480000000011</v>
      </c>
      <c r="F93" s="22">
        <f>$P$10*10*F92/1000</f>
        <v>8.4384480000000011</v>
      </c>
      <c r="G93" s="32">
        <f t="shared" si="17"/>
        <v>8.4384480000000011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30"/>
    </row>
    <row r="94" spans="1:52" ht="15.75" thickBot="1">
      <c r="A94" s="258">
        <v>19</v>
      </c>
      <c r="B94" s="24" t="s">
        <v>5</v>
      </c>
      <c r="C94" s="36" t="s">
        <v>10</v>
      </c>
      <c r="D94" s="8">
        <v>8</v>
      </c>
      <c r="E94" s="8">
        <v>8</v>
      </c>
      <c r="F94" s="8">
        <v>8</v>
      </c>
      <c r="G94" s="37">
        <f>AVERAGE(D94:F94)</f>
        <v>8</v>
      </c>
      <c r="H94" s="241" t="str">
        <f>IF(G94&lt;$I$163,"Under",IF(AND(G94&gt;=$I$163,G94&lt;=$I$165),"Normal",IF(G94&gt;=$I$165,"Over","Prøv igen")))</f>
        <v>Over</v>
      </c>
      <c r="I94" s="76">
        <f>+G94</f>
        <v>8</v>
      </c>
      <c r="J94" s="77">
        <f>+G95</f>
        <v>49.297924528301884</v>
      </c>
      <c r="K94" s="83">
        <f>+G96</f>
        <v>6.6603773584905671E-2</v>
      </c>
      <c r="L94" s="79">
        <f>+G97</f>
        <v>145.17760000000001</v>
      </c>
      <c r="M94" s="82">
        <f>+G98</f>
        <v>7.2588800000000013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30"/>
    </row>
    <row r="95" spans="1:52">
      <c r="A95" s="259"/>
      <c r="B95" s="17" t="s">
        <v>3</v>
      </c>
      <c r="C95" s="18" t="s">
        <v>8</v>
      </c>
      <c r="D95" s="11">
        <f>(D94+$Q$6)/$Q$5-$Q$3</f>
        <v>49.297924528301891</v>
      </c>
      <c r="E95" s="11">
        <f>(E94+$Q$6)/$Q$5-$Q$3</f>
        <v>49.297924528301891</v>
      </c>
      <c r="F95" s="11">
        <f>(F94+$Q$6)/$Q$5-$Q$3</f>
        <v>49.297924528301891</v>
      </c>
      <c r="G95" s="30">
        <f>AVERAGE(D95:F95)</f>
        <v>49.297924528301884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30"/>
    </row>
    <row r="96" spans="1:52">
      <c r="A96" s="259"/>
      <c r="B96" s="17" t="s">
        <v>4</v>
      </c>
      <c r="C96" s="19" t="s">
        <v>9</v>
      </c>
      <c r="D96" s="4">
        <f>+(D95+$Q$3)/$Q$2</f>
        <v>6.6603773584905671E-2</v>
      </c>
      <c r="E96" s="4">
        <f>+(E95+$Q$3)/$Q$2</f>
        <v>6.6603773584905671E-2</v>
      </c>
      <c r="F96" s="4">
        <f>+(F95+$Q$3)/$Q$2</f>
        <v>6.6603773584905671E-2</v>
      </c>
      <c r="G96" s="31">
        <f>AVERAGE(D96:F96)</f>
        <v>6.6603773584905671E-2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30"/>
    </row>
    <row r="97" spans="1:52">
      <c r="A97" s="260"/>
      <c r="B97" s="17" t="s">
        <v>6</v>
      </c>
      <c r="C97" s="19" t="s">
        <v>11</v>
      </c>
      <c r="D97" s="11">
        <f>D94*$Q$8</f>
        <v>145.17760000000001</v>
      </c>
      <c r="E97" s="11">
        <f>E94*$Q$8</f>
        <v>145.17760000000001</v>
      </c>
      <c r="F97" s="11">
        <f>F94*$Q$8</f>
        <v>145.17760000000001</v>
      </c>
      <c r="G97" s="30">
        <f t="shared" ref="G97:G98" si="18">AVERAGE(D97:F97)</f>
        <v>145.17760000000001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30"/>
    </row>
    <row r="98" spans="1:52" ht="15.75" thickBot="1">
      <c r="A98" s="261"/>
      <c r="B98" s="20" t="s">
        <v>7</v>
      </c>
      <c r="C98" s="21" t="s">
        <v>12</v>
      </c>
      <c r="D98" s="22">
        <f>$P$10*10*D97/1000</f>
        <v>7.2588800000000013</v>
      </c>
      <c r="E98" s="22">
        <f>$P$10*10*E97/1000</f>
        <v>7.2588800000000013</v>
      </c>
      <c r="F98" s="22">
        <f>$P$10*10*F97/1000</f>
        <v>7.2588800000000013</v>
      </c>
      <c r="G98" s="32">
        <f t="shared" si="18"/>
        <v>7.2588800000000013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30"/>
    </row>
    <row r="99" spans="1:52" ht="15.75" thickBot="1">
      <c r="A99" s="258">
        <v>20</v>
      </c>
      <c r="B99" s="24" t="s">
        <v>5</v>
      </c>
      <c r="C99" s="36" t="s">
        <v>10</v>
      </c>
      <c r="D99" s="8">
        <v>12.1</v>
      </c>
      <c r="E99" s="8">
        <v>12.1</v>
      </c>
      <c r="F99" s="8">
        <v>12.1</v>
      </c>
      <c r="G99" s="37">
        <f>AVERAGE(D99:F99)</f>
        <v>12.1</v>
      </c>
      <c r="H99" s="241" t="str">
        <f>IF(G99&lt;$I$163,"Under",IF(AND(G99&gt;=$I$163,G99&lt;=$I$165),"Normal",IF(G99&gt;=$I$165,"Over","Prøv igen")))</f>
        <v>Over</v>
      </c>
      <c r="I99" s="76">
        <f>+G99</f>
        <v>12.1</v>
      </c>
      <c r="J99" s="77">
        <f>+G100</f>
        <v>77.482201257861647</v>
      </c>
      <c r="K99" s="83">
        <f>+G101</f>
        <v>9.2389937106918243E-2</v>
      </c>
      <c r="L99" s="79">
        <f>+G102</f>
        <v>219.58111999999997</v>
      </c>
      <c r="M99" s="82">
        <f>+G103</f>
        <v>10.979056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30"/>
    </row>
    <row r="100" spans="1:52">
      <c r="A100" s="259"/>
      <c r="B100" s="17" t="s">
        <v>3</v>
      </c>
      <c r="C100" s="18" t="s">
        <v>8</v>
      </c>
      <c r="D100" s="11">
        <f>(D99+$Q$6)/$Q$5-$Q$3</f>
        <v>77.482201257861647</v>
      </c>
      <c r="E100" s="11">
        <f>(E99+$Q$6)/$Q$5-$Q$3</f>
        <v>77.482201257861647</v>
      </c>
      <c r="F100" s="11">
        <f>(F99+$Q$6)/$Q$5-$Q$3</f>
        <v>77.482201257861647</v>
      </c>
      <c r="G100" s="30">
        <f>AVERAGE(D100:F100)</f>
        <v>77.482201257861647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30"/>
    </row>
    <row r="101" spans="1:52">
      <c r="A101" s="259"/>
      <c r="B101" s="17" t="s">
        <v>4</v>
      </c>
      <c r="C101" s="19" t="s">
        <v>9</v>
      </c>
      <c r="D101" s="4">
        <f>+(D100+$Q$3)/$Q$2</f>
        <v>9.2389937106918243E-2</v>
      </c>
      <c r="E101" s="4">
        <f>+(E100+$Q$3)/$Q$2</f>
        <v>9.2389937106918243E-2</v>
      </c>
      <c r="F101" s="4">
        <f>+(F100+$Q$3)/$Q$2</f>
        <v>9.2389937106918243E-2</v>
      </c>
      <c r="G101" s="31">
        <f>AVERAGE(D101:F101)</f>
        <v>9.2389937106918243E-2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30"/>
    </row>
    <row r="102" spans="1:52">
      <c r="A102" s="260"/>
      <c r="B102" s="17" t="s">
        <v>6</v>
      </c>
      <c r="C102" s="19" t="s">
        <v>11</v>
      </c>
      <c r="D102" s="11">
        <f>D99*$Q$8</f>
        <v>219.58112</v>
      </c>
      <c r="E102" s="11">
        <f>E99*$Q$8</f>
        <v>219.58112</v>
      </c>
      <c r="F102" s="11">
        <f>F99*$Q$8</f>
        <v>219.58112</v>
      </c>
      <c r="G102" s="30">
        <f t="shared" ref="G102:G103" si="19">AVERAGE(D102:F102)</f>
        <v>219.58111999999997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130"/>
    </row>
    <row r="103" spans="1:52" ht="15.75" thickBot="1">
      <c r="A103" s="261"/>
      <c r="B103" s="20" t="s">
        <v>7</v>
      </c>
      <c r="C103" s="21" t="s">
        <v>12</v>
      </c>
      <c r="D103" s="22">
        <f>$P$10*10*D102/1000</f>
        <v>10.979056</v>
      </c>
      <c r="E103" s="22">
        <f>$P$10*10*E102/1000</f>
        <v>10.979056</v>
      </c>
      <c r="F103" s="22">
        <f>$P$10*10*F102/1000</f>
        <v>10.979056</v>
      </c>
      <c r="G103" s="32">
        <f t="shared" si="19"/>
        <v>10.979056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130"/>
    </row>
    <row r="104" spans="1:52" ht="15.75" thickBot="1">
      <c r="A104" s="255">
        <v>21</v>
      </c>
      <c r="B104" s="24" t="s">
        <v>5</v>
      </c>
      <c r="C104" s="36" t="s">
        <v>10</v>
      </c>
      <c r="D104" s="8">
        <v>8</v>
      </c>
      <c r="E104" s="8">
        <v>8</v>
      </c>
      <c r="F104" s="8">
        <v>8</v>
      </c>
      <c r="G104" s="37">
        <f>AVERAGE(D104:F104)</f>
        <v>8</v>
      </c>
      <c r="H104" s="241" t="str">
        <f>IF(G104&lt;$I$163,"Under",IF(AND(G104&gt;=$I$163,G104&lt;=$I$165),"Normal",IF(G104&gt;=$I$165,"Over","Prøv igen")))</f>
        <v>Over</v>
      </c>
      <c r="I104" s="76">
        <f>+G104</f>
        <v>8</v>
      </c>
      <c r="J104" s="77">
        <f>+G105</f>
        <v>49.297924528301884</v>
      </c>
      <c r="K104" s="83">
        <f>+G106</f>
        <v>6.6603773584905671E-2</v>
      </c>
      <c r="L104" s="79">
        <f>+G107</f>
        <v>145.17760000000001</v>
      </c>
      <c r="M104" s="82">
        <f>+G108</f>
        <v>7.2588800000000013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130"/>
    </row>
    <row r="105" spans="1:52">
      <c r="A105" s="256"/>
      <c r="B105" s="17" t="s">
        <v>3</v>
      </c>
      <c r="C105" s="18" t="s">
        <v>8</v>
      </c>
      <c r="D105" s="11">
        <f>(D104+$Q$6)/$Q$5-$Q$3</f>
        <v>49.297924528301891</v>
      </c>
      <c r="E105" s="11">
        <f>(E104+$Q$6)/$Q$5-$Q$3</f>
        <v>49.297924528301891</v>
      </c>
      <c r="F105" s="11">
        <f>(F104+$Q$6)/$Q$5-$Q$3</f>
        <v>49.297924528301891</v>
      </c>
      <c r="G105" s="30">
        <f>AVERAGE(D105:F105)</f>
        <v>49.297924528301884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130"/>
    </row>
    <row r="106" spans="1:52">
      <c r="A106" s="256"/>
      <c r="B106" s="17" t="s">
        <v>4</v>
      </c>
      <c r="C106" s="19" t="s">
        <v>9</v>
      </c>
      <c r="D106" s="4">
        <f>+(D105+$Q$3)/$Q$2</f>
        <v>6.6603773584905671E-2</v>
      </c>
      <c r="E106" s="4">
        <f>+(E105+$Q$3)/$Q$2</f>
        <v>6.6603773584905671E-2</v>
      </c>
      <c r="F106" s="4">
        <f>+(F105+$Q$3)/$Q$2</f>
        <v>6.6603773584905671E-2</v>
      </c>
      <c r="G106" s="31">
        <f>AVERAGE(D106:F106)</f>
        <v>6.6603773584905671E-2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130"/>
    </row>
    <row r="107" spans="1:52">
      <c r="A107" s="256"/>
      <c r="B107" s="17" t="s">
        <v>6</v>
      </c>
      <c r="C107" s="19" t="s">
        <v>11</v>
      </c>
      <c r="D107" s="11">
        <f>D104*$Q$8</f>
        <v>145.17760000000001</v>
      </c>
      <c r="E107" s="11">
        <f>E104*$Q$8</f>
        <v>145.17760000000001</v>
      </c>
      <c r="F107" s="11">
        <f>F104*$Q$8</f>
        <v>145.17760000000001</v>
      </c>
      <c r="G107" s="30">
        <f t="shared" ref="G107:G108" si="20">AVERAGE(D107:F107)</f>
        <v>145.17760000000001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130"/>
    </row>
    <row r="108" spans="1:52" ht="15.75" thickBot="1">
      <c r="A108" s="257"/>
      <c r="B108" s="20" t="s">
        <v>7</v>
      </c>
      <c r="C108" s="21" t="s">
        <v>12</v>
      </c>
      <c r="D108" s="22">
        <f>$P$10*10*D107/1000</f>
        <v>7.2588800000000013</v>
      </c>
      <c r="E108" s="22">
        <f>$P$10*10*E107/1000</f>
        <v>7.2588800000000013</v>
      </c>
      <c r="F108" s="22">
        <f>$P$10*10*F107/1000</f>
        <v>7.2588800000000013</v>
      </c>
      <c r="G108" s="32">
        <f t="shared" si="20"/>
        <v>7.2588800000000013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130"/>
    </row>
    <row r="109" spans="1:52" ht="15.75" thickBot="1">
      <c r="A109" s="258">
        <v>22</v>
      </c>
      <c r="B109" s="24" t="s">
        <v>5</v>
      </c>
      <c r="C109" s="36" t="s">
        <v>10</v>
      </c>
      <c r="D109" s="8">
        <v>8</v>
      </c>
      <c r="E109" s="8">
        <v>8</v>
      </c>
      <c r="F109" s="8">
        <v>8</v>
      </c>
      <c r="G109" s="37">
        <f>AVERAGE(D109:F109)</f>
        <v>8</v>
      </c>
      <c r="H109" s="241" t="str">
        <f>IF(G109&lt;$I$163,"Under",IF(AND(G109&gt;=$I$163,G109&lt;=$I$165),"Normal",IF(G109&gt;=$I$165,"Over","Prøv igen")))</f>
        <v>Over</v>
      </c>
      <c r="I109" s="76">
        <f>+G109</f>
        <v>8</v>
      </c>
      <c r="J109" s="77">
        <f>+G110</f>
        <v>49.297924528301884</v>
      </c>
      <c r="K109" s="83">
        <f>+G111</f>
        <v>6.6603773584905671E-2</v>
      </c>
      <c r="L109" s="79">
        <f>+G112</f>
        <v>145.17760000000001</v>
      </c>
      <c r="M109" s="82">
        <f>+G113</f>
        <v>7.2588800000000013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130"/>
    </row>
    <row r="110" spans="1:52">
      <c r="A110" s="259"/>
      <c r="B110" s="17" t="s">
        <v>3</v>
      </c>
      <c r="C110" s="18" t="s">
        <v>8</v>
      </c>
      <c r="D110" s="11">
        <f>(D109+$Q$6)/$Q$5-$Q$3</f>
        <v>49.297924528301891</v>
      </c>
      <c r="E110" s="11">
        <f>(E109+$Q$6)/$Q$5-$Q$3</f>
        <v>49.297924528301891</v>
      </c>
      <c r="F110" s="11">
        <f>(F109+$Q$6)/$Q$5-$Q$3</f>
        <v>49.297924528301891</v>
      </c>
      <c r="G110" s="30">
        <f>AVERAGE(D110:F110)</f>
        <v>49.297924528301884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130"/>
    </row>
    <row r="111" spans="1:52">
      <c r="A111" s="259"/>
      <c r="B111" s="17" t="s">
        <v>4</v>
      </c>
      <c r="C111" s="19" t="s">
        <v>9</v>
      </c>
      <c r="D111" s="4">
        <f>+(D110+$Q$3)/$Q$2</f>
        <v>6.6603773584905671E-2</v>
      </c>
      <c r="E111" s="4">
        <f>+(E110+$Q$3)/$Q$2</f>
        <v>6.6603773584905671E-2</v>
      </c>
      <c r="F111" s="4">
        <f>+(F110+$Q$3)/$Q$2</f>
        <v>6.6603773584905671E-2</v>
      </c>
      <c r="G111" s="31">
        <f>AVERAGE(D111:F111)</f>
        <v>6.6603773584905671E-2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130"/>
    </row>
    <row r="112" spans="1:52">
      <c r="A112" s="260"/>
      <c r="B112" s="17" t="s">
        <v>6</v>
      </c>
      <c r="C112" s="19" t="s">
        <v>11</v>
      </c>
      <c r="D112" s="11">
        <f>D109*$Q$8</f>
        <v>145.17760000000001</v>
      </c>
      <c r="E112" s="11">
        <f>E109*$Q$8</f>
        <v>145.17760000000001</v>
      </c>
      <c r="F112" s="11">
        <f>F109*$Q$8</f>
        <v>145.17760000000001</v>
      </c>
      <c r="G112" s="30">
        <f t="shared" ref="G112:G113" si="21">AVERAGE(D112:F112)</f>
        <v>145.17760000000001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130"/>
    </row>
    <row r="113" spans="1:52" ht="15.75" thickBot="1">
      <c r="A113" s="261"/>
      <c r="B113" s="20" t="s">
        <v>7</v>
      </c>
      <c r="C113" s="21" t="s">
        <v>12</v>
      </c>
      <c r="D113" s="22">
        <f>$P$10*10*D112/1000</f>
        <v>7.2588800000000013</v>
      </c>
      <c r="E113" s="22">
        <f>$P$10*10*E112/1000</f>
        <v>7.2588800000000013</v>
      </c>
      <c r="F113" s="22">
        <f>$P$10*10*F112/1000</f>
        <v>7.2588800000000013</v>
      </c>
      <c r="G113" s="32">
        <f t="shared" si="21"/>
        <v>7.2588800000000013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130"/>
    </row>
    <row r="114" spans="1:52" ht="15.75" thickBot="1">
      <c r="A114" s="259">
        <v>23</v>
      </c>
      <c r="B114" s="24" t="s">
        <v>5</v>
      </c>
      <c r="C114" s="36" t="s">
        <v>10</v>
      </c>
      <c r="D114" s="8">
        <v>11</v>
      </c>
      <c r="E114" s="8">
        <v>11</v>
      </c>
      <c r="F114" s="8">
        <v>11</v>
      </c>
      <c r="G114" s="37">
        <f>AVERAGE(D114:F114)</f>
        <v>11</v>
      </c>
      <c r="H114" s="241" t="str">
        <f>IF(G114&lt;$I$163,"Under",IF(AND(G114&gt;=$I$163,G114&lt;=$I$165),"Normal",IF(G114&gt;=$I$165,"Over","Prøv igen")))</f>
        <v>Over</v>
      </c>
      <c r="I114" s="76">
        <f>+G114</f>
        <v>11</v>
      </c>
      <c r="J114" s="77">
        <f>+G115</f>
        <v>69.920566037735853</v>
      </c>
      <c r="K114" s="83">
        <f>+G116</f>
        <v>8.5471698113207553E-2</v>
      </c>
      <c r="L114" s="79">
        <f>+G117</f>
        <v>199.61920000000001</v>
      </c>
      <c r="M114" s="82">
        <f>+G118</f>
        <v>9.9809600000000014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130"/>
    </row>
    <row r="115" spans="1:52">
      <c r="A115" s="259"/>
      <c r="B115" s="17" t="s">
        <v>3</v>
      </c>
      <c r="C115" s="18" t="s">
        <v>8</v>
      </c>
      <c r="D115" s="11">
        <f>(D114+$Q$6)/$Q$5-$Q$3</f>
        <v>69.920566037735853</v>
      </c>
      <c r="E115" s="11">
        <f>(E114+$Q$6)/$Q$5-$Q$3</f>
        <v>69.920566037735853</v>
      </c>
      <c r="F115" s="11">
        <f>(F114+$Q$6)/$Q$5-$Q$3</f>
        <v>69.920566037735853</v>
      </c>
      <c r="G115" s="30">
        <f>AVERAGE(D115:F115)</f>
        <v>69.920566037735853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130"/>
    </row>
    <row r="116" spans="1:52">
      <c r="A116" s="259"/>
      <c r="B116" s="17" t="s">
        <v>4</v>
      </c>
      <c r="C116" s="19" t="s">
        <v>9</v>
      </c>
      <c r="D116" s="4">
        <f>+(D115+$Q$3)/$Q$2</f>
        <v>8.5471698113207553E-2</v>
      </c>
      <c r="E116" s="4">
        <f>+(E115+$Q$3)/$Q$2</f>
        <v>8.5471698113207553E-2</v>
      </c>
      <c r="F116" s="4">
        <f>+(F115+$Q$3)/$Q$2</f>
        <v>8.5471698113207553E-2</v>
      </c>
      <c r="G116" s="31">
        <f>AVERAGE(D116:F116)</f>
        <v>8.5471698113207553E-2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130"/>
    </row>
    <row r="117" spans="1:52">
      <c r="A117" s="260"/>
      <c r="B117" s="17" t="s">
        <v>6</v>
      </c>
      <c r="C117" s="19" t="s">
        <v>11</v>
      </c>
      <c r="D117" s="11">
        <f>D114*$Q$8</f>
        <v>199.61920000000001</v>
      </c>
      <c r="E117" s="11">
        <f>E114*$Q$8</f>
        <v>199.61920000000001</v>
      </c>
      <c r="F117" s="11">
        <f>F114*$Q$8</f>
        <v>199.61920000000001</v>
      </c>
      <c r="G117" s="30">
        <f t="shared" ref="G117:G118" si="22">AVERAGE(D117:F117)</f>
        <v>199.61920000000001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130"/>
    </row>
    <row r="118" spans="1:52" ht="15.75" thickBot="1">
      <c r="A118" s="261"/>
      <c r="B118" s="20" t="s">
        <v>7</v>
      </c>
      <c r="C118" s="21" t="s">
        <v>12</v>
      </c>
      <c r="D118" s="22">
        <f>$P$10*10*D117/1000</f>
        <v>9.9809600000000014</v>
      </c>
      <c r="E118" s="22">
        <f>$P$10*10*E117/1000</f>
        <v>9.9809600000000014</v>
      </c>
      <c r="F118" s="22">
        <f>$P$10*10*F117/1000</f>
        <v>9.9809600000000014</v>
      </c>
      <c r="G118" s="32">
        <f t="shared" si="22"/>
        <v>9.9809600000000014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130"/>
    </row>
    <row r="119" spans="1:52" ht="15.75" thickBot="1">
      <c r="A119" s="258">
        <v>24</v>
      </c>
      <c r="B119" s="24" t="s">
        <v>5</v>
      </c>
      <c r="C119" s="36" t="s">
        <v>10</v>
      </c>
      <c r="D119" s="8">
        <v>8</v>
      </c>
      <c r="E119" s="8">
        <v>8</v>
      </c>
      <c r="F119" s="8">
        <v>8</v>
      </c>
      <c r="G119" s="37">
        <f>AVERAGE(D119:F119)</f>
        <v>8</v>
      </c>
      <c r="H119" s="241" t="str">
        <f>IF(G119&lt;$I$163,"Under",IF(AND(G119&gt;=$I$163,G119&lt;=$I$165),"Normal",IF(G119&gt;=$I$165,"Over","Prøv igen")))</f>
        <v>Over</v>
      </c>
      <c r="I119" s="76">
        <f>+G119</f>
        <v>8</v>
      </c>
      <c r="J119" s="77">
        <f>+G120</f>
        <v>49.297924528301884</v>
      </c>
      <c r="K119" s="78">
        <f>+G121</f>
        <v>6.6603773584905671E-2</v>
      </c>
      <c r="L119" s="79">
        <f>+G122</f>
        <v>145.17760000000001</v>
      </c>
      <c r="M119" s="80">
        <f>+G123</f>
        <v>7.2588800000000013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130"/>
    </row>
    <row r="120" spans="1:52">
      <c r="A120" s="259"/>
      <c r="B120" s="17" t="s">
        <v>3</v>
      </c>
      <c r="C120" s="18" t="s">
        <v>8</v>
      </c>
      <c r="D120" s="11">
        <f>(D119+$Q$6)/$Q$5-$Q$3</f>
        <v>49.297924528301891</v>
      </c>
      <c r="E120" s="11">
        <f>(E119+$Q$6)/$Q$5-$Q$3</f>
        <v>49.297924528301891</v>
      </c>
      <c r="F120" s="11">
        <f>(F119+$Q$6)/$Q$5-$Q$3</f>
        <v>49.297924528301891</v>
      </c>
      <c r="G120" s="30">
        <f>AVERAGE(D120:F120)</f>
        <v>49.297924528301884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130"/>
    </row>
    <row r="121" spans="1:52">
      <c r="A121" s="259"/>
      <c r="B121" s="17" t="s">
        <v>4</v>
      </c>
      <c r="C121" s="19" t="s">
        <v>9</v>
      </c>
      <c r="D121" s="4">
        <f>+(D120+$Q$3)/$Q$2</f>
        <v>6.6603773584905671E-2</v>
      </c>
      <c r="E121" s="4">
        <f>+(E120+$Q$3)/$Q$2</f>
        <v>6.6603773584905671E-2</v>
      </c>
      <c r="F121" s="4">
        <f>+(F120+$Q$3)/$Q$2</f>
        <v>6.6603773584905671E-2</v>
      </c>
      <c r="G121" s="31">
        <f>AVERAGE(D121:F121)</f>
        <v>6.6603773584905671E-2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130"/>
    </row>
    <row r="122" spans="1:52">
      <c r="A122" s="260"/>
      <c r="B122" s="17" t="s">
        <v>6</v>
      </c>
      <c r="C122" s="19" t="s">
        <v>11</v>
      </c>
      <c r="D122" s="11">
        <f>D119*$Q$8</f>
        <v>145.17760000000001</v>
      </c>
      <c r="E122" s="11">
        <f>E119*$Q$8</f>
        <v>145.17760000000001</v>
      </c>
      <c r="F122" s="11">
        <f>F119*$Q$8</f>
        <v>145.17760000000001</v>
      </c>
      <c r="G122" s="30">
        <f t="shared" ref="G122:G123" si="23">AVERAGE(D122:F122)</f>
        <v>145.17760000000001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130"/>
    </row>
    <row r="123" spans="1:52" ht="15.75" thickBot="1">
      <c r="A123" s="261"/>
      <c r="B123" s="20" t="s">
        <v>7</v>
      </c>
      <c r="C123" s="21" t="s">
        <v>12</v>
      </c>
      <c r="D123" s="22">
        <f>$P$10*10*D122/1000</f>
        <v>7.2588800000000013</v>
      </c>
      <c r="E123" s="22">
        <f>$P$10*10*E122/1000</f>
        <v>7.2588800000000013</v>
      </c>
      <c r="F123" s="22">
        <f>$P$10*10*F122/1000</f>
        <v>7.2588800000000013</v>
      </c>
      <c r="G123" s="32">
        <f t="shared" si="23"/>
        <v>7.2588800000000013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130"/>
    </row>
    <row r="124" spans="1:52" ht="15.75" thickBot="1">
      <c r="A124" s="258">
        <v>25</v>
      </c>
      <c r="B124" s="24" t="s">
        <v>5</v>
      </c>
      <c r="C124" s="36" t="s">
        <v>10</v>
      </c>
      <c r="D124" s="8">
        <v>8</v>
      </c>
      <c r="E124" s="8">
        <v>8</v>
      </c>
      <c r="F124" s="8">
        <v>8</v>
      </c>
      <c r="G124" s="37">
        <f>AVERAGE(D124:F124)</f>
        <v>8</v>
      </c>
      <c r="H124" s="241" t="str">
        <f>IF(G124&lt;$I$163,"Under",IF(AND(G124&gt;=$I$163,G124&lt;=$I$165),"Normal",IF(G124&gt;=$I$165,"Over","Prøv igen")))</f>
        <v>Over</v>
      </c>
      <c r="I124" s="76">
        <f>+G124</f>
        <v>8</v>
      </c>
      <c r="J124" s="77">
        <f>+G125</f>
        <v>49.297924528301884</v>
      </c>
      <c r="K124" s="83">
        <f>+G126</f>
        <v>6.6603773584905671E-2</v>
      </c>
      <c r="L124" s="79">
        <f>+G127</f>
        <v>145.17760000000001</v>
      </c>
      <c r="M124" s="82">
        <f>+G128</f>
        <v>7.2588800000000013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130"/>
    </row>
    <row r="125" spans="1:52">
      <c r="A125" s="259"/>
      <c r="B125" s="17" t="s">
        <v>3</v>
      </c>
      <c r="C125" s="18" t="s">
        <v>8</v>
      </c>
      <c r="D125" s="11">
        <f>(D124+$Q$6)/$Q$5-$Q$3</f>
        <v>49.297924528301891</v>
      </c>
      <c r="E125" s="11">
        <f>(E124+$Q$6)/$Q$5-$Q$3</f>
        <v>49.297924528301891</v>
      </c>
      <c r="F125" s="11">
        <f>(F124+$Q$6)/$Q$5-$Q$3</f>
        <v>49.297924528301891</v>
      </c>
      <c r="G125" s="30">
        <f>AVERAGE(D125:F125)</f>
        <v>49.297924528301884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130"/>
    </row>
    <row r="126" spans="1:52">
      <c r="A126" s="259"/>
      <c r="B126" s="17" t="s">
        <v>4</v>
      </c>
      <c r="C126" s="19" t="s">
        <v>9</v>
      </c>
      <c r="D126" s="4">
        <f>+(D125+$Q$3)/$Q$2</f>
        <v>6.6603773584905671E-2</v>
      </c>
      <c r="E126" s="4">
        <f>+(E125+$Q$3)/$Q$2</f>
        <v>6.6603773584905671E-2</v>
      </c>
      <c r="F126" s="4">
        <f>+(F125+$Q$3)/$Q$2</f>
        <v>6.6603773584905671E-2</v>
      </c>
      <c r="G126" s="31">
        <f>AVERAGE(D126:F126)</f>
        <v>6.6603773584905671E-2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130"/>
    </row>
    <row r="127" spans="1:52">
      <c r="A127" s="260"/>
      <c r="B127" s="17" t="s">
        <v>6</v>
      </c>
      <c r="C127" s="19" t="s">
        <v>11</v>
      </c>
      <c r="D127" s="11">
        <f>D124*$Q$8</f>
        <v>145.17760000000001</v>
      </c>
      <c r="E127" s="11">
        <f>E124*$Q$8</f>
        <v>145.17760000000001</v>
      </c>
      <c r="F127" s="11">
        <f>F124*$Q$8</f>
        <v>145.17760000000001</v>
      </c>
      <c r="G127" s="30">
        <f t="shared" ref="G127:G128" si="24">AVERAGE(D127:F127)</f>
        <v>145.17760000000001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130"/>
    </row>
    <row r="128" spans="1:52" ht="15.75" thickBot="1">
      <c r="A128" s="261"/>
      <c r="B128" s="20" t="s">
        <v>7</v>
      </c>
      <c r="C128" s="21" t="s">
        <v>12</v>
      </c>
      <c r="D128" s="22">
        <f>$P$10*10*D127/1000</f>
        <v>7.2588800000000013</v>
      </c>
      <c r="E128" s="22">
        <f>$P$10*10*E127/1000</f>
        <v>7.2588800000000013</v>
      </c>
      <c r="F128" s="22">
        <f>$P$10*10*F127/1000</f>
        <v>7.2588800000000013</v>
      </c>
      <c r="G128" s="32">
        <f t="shared" si="24"/>
        <v>7.2588800000000013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130"/>
    </row>
    <row r="129" spans="1:52" ht="15.75" thickBot="1">
      <c r="A129" s="258">
        <v>26</v>
      </c>
      <c r="B129" s="24" t="s">
        <v>5</v>
      </c>
      <c r="C129" s="36" t="s">
        <v>10</v>
      </c>
      <c r="D129" s="8">
        <v>10.7</v>
      </c>
      <c r="E129" s="8">
        <v>10.7</v>
      </c>
      <c r="F129" s="8">
        <v>10.7</v>
      </c>
      <c r="G129" s="37">
        <f>AVERAGE(D129:F129)</f>
        <v>10.699999999999998</v>
      </c>
      <c r="H129" s="241" t="str">
        <f>IF(G129&lt;$I$163,"Under",IF(AND(G129&gt;=$I$163,G129&lt;=$I$165),"Normal",IF(G129&gt;=$I$165,"Over","Prøv igen")))</f>
        <v>Over</v>
      </c>
      <c r="I129" s="76">
        <f>+G129</f>
        <v>10.699999999999998</v>
      </c>
      <c r="J129" s="77">
        <f>+G130</f>
        <v>67.858301886792461</v>
      </c>
      <c r="K129" s="83">
        <f>+G131</f>
        <v>8.3584905660377365E-2</v>
      </c>
      <c r="L129" s="79">
        <f>+G132</f>
        <v>194.17504</v>
      </c>
      <c r="M129" s="82">
        <f>+G133</f>
        <v>9.7087520000000005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130"/>
    </row>
    <row r="130" spans="1:52">
      <c r="A130" s="259"/>
      <c r="B130" s="17" t="s">
        <v>3</v>
      </c>
      <c r="C130" s="18" t="s">
        <v>8</v>
      </c>
      <c r="D130" s="11">
        <f>(D129+$Q$6)/$Q$5-$Q$3</f>
        <v>67.858301886792461</v>
      </c>
      <c r="E130" s="11">
        <f>(E129+$Q$6)/$Q$5-$Q$3</f>
        <v>67.858301886792461</v>
      </c>
      <c r="F130" s="11">
        <f>(F129+$Q$6)/$Q$5-$Q$3</f>
        <v>67.858301886792461</v>
      </c>
      <c r="G130" s="30">
        <f>AVERAGE(D130:F130)</f>
        <v>67.858301886792461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130"/>
    </row>
    <row r="131" spans="1:52">
      <c r="A131" s="259"/>
      <c r="B131" s="17" t="s">
        <v>4</v>
      </c>
      <c r="C131" s="19" t="s">
        <v>9</v>
      </c>
      <c r="D131" s="4">
        <f>+(D130+$Q$3)/$Q$2</f>
        <v>8.3584905660377365E-2</v>
      </c>
      <c r="E131" s="4">
        <f>+(E130+$Q$3)/$Q$2</f>
        <v>8.3584905660377365E-2</v>
      </c>
      <c r="F131" s="4">
        <f>+(F130+$Q$3)/$Q$2</f>
        <v>8.3584905660377365E-2</v>
      </c>
      <c r="G131" s="31">
        <f>AVERAGE(D131:F131)</f>
        <v>8.3584905660377365E-2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130"/>
    </row>
    <row r="132" spans="1:52">
      <c r="A132" s="260"/>
      <c r="B132" s="17" t="s">
        <v>6</v>
      </c>
      <c r="C132" s="19" t="s">
        <v>11</v>
      </c>
      <c r="D132" s="11">
        <f>D129*$Q$8</f>
        <v>194.17504</v>
      </c>
      <c r="E132" s="11">
        <f>E129*$Q$8</f>
        <v>194.17504</v>
      </c>
      <c r="F132" s="11">
        <f>F129*$Q$8</f>
        <v>194.17504</v>
      </c>
      <c r="G132" s="30">
        <f t="shared" ref="G132:G133" si="25">AVERAGE(D132:F132)</f>
        <v>194.17504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130"/>
    </row>
    <row r="133" spans="1:52" ht="15.75" thickBot="1">
      <c r="A133" s="261"/>
      <c r="B133" s="20" t="s">
        <v>7</v>
      </c>
      <c r="C133" s="21" t="s">
        <v>12</v>
      </c>
      <c r="D133" s="22">
        <f>$P$10*10*D132/1000</f>
        <v>9.7087520000000005</v>
      </c>
      <c r="E133" s="22">
        <f>$P$10*10*E132/1000</f>
        <v>9.7087520000000005</v>
      </c>
      <c r="F133" s="22">
        <f>$P$10*10*F132/1000</f>
        <v>9.7087520000000005</v>
      </c>
      <c r="G133" s="32">
        <f t="shared" si="25"/>
        <v>9.7087520000000005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130"/>
    </row>
    <row r="134" spans="1:52" ht="15.75" thickBot="1">
      <c r="A134" s="258">
        <v>27</v>
      </c>
      <c r="B134" s="24" t="s">
        <v>5</v>
      </c>
      <c r="C134" s="36" t="s">
        <v>10</v>
      </c>
      <c r="D134" s="8">
        <v>8</v>
      </c>
      <c r="E134" s="8">
        <v>8</v>
      </c>
      <c r="F134" s="8">
        <v>8</v>
      </c>
      <c r="G134" s="37">
        <f>AVERAGE(D134:F134)</f>
        <v>8</v>
      </c>
      <c r="H134" s="241" t="str">
        <f>IF(G134&lt;$I$163,"Under",IF(AND(G134&gt;=$I$163,G134&lt;=$I$165),"Normal",IF(G134&gt;=$I$165,"Over","Prøv igen")))</f>
        <v>Over</v>
      </c>
      <c r="I134" s="76">
        <f>+G134</f>
        <v>8</v>
      </c>
      <c r="J134" s="77">
        <f>+G135</f>
        <v>49.297924528301884</v>
      </c>
      <c r="K134" s="83">
        <f>+G136</f>
        <v>6.6603773584905671E-2</v>
      </c>
      <c r="L134" s="79">
        <f>+G137</f>
        <v>145.17760000000001</v>
      </c>
      <c r="M134" s="82">
        <f>+G138</f>
        <v>7.2588800000000013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130"/>
    </row>
    <row r="135" spans="1:52">
      <c r="A135" s="259"/>
      <c r="B135" s="17" t="s">
        <v>3</v>
      </c>
      <c r="C135" s="18" t="s">
        <v>8</v>
      </c>
      <c r="D135" s="11">
        <f>(D134+$Q$6)/$Q$5-$Q$3</f>
        <v>49.297924528301891</v>
      </c>
      <c r="E135" s="11">
        <f>(E134+$Q$6)/$Q$5-$Q$3</f>
        <v>49.297924528301891</v>
      </c>
      <c r="F135" s="11">
        <f>(F134+$Q$6)/$Q$5-$Q$3</f>
        <v>49.297924528301891</v>
      </c>
      <c r="G135" s="30">
        <f>AVERAGE(D135:F135)</f>
        <v>49.297924528301884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130"/>
    </row>
    <row r="136" spans="1:52">
      <c r="A136" s="259"/>
      <c r="B136" s="17" t="s">
        <v>4</v>
      </c>
      <c r="C136" s="19" t="s">
        <v>9</v>
      </c>
      <c r="D136" s="4">
        <f>+(D135+$Q$3)/$Q$2</f>
        <v>6.6603773584905671E-2</v>
      </c>
      <c r="E136" s="4">
        <f>+(E135+$Q$3)/$Q$2</f>
        <v>6.6603773584905671E-2</v>
      </c>
      <c r="F136" s="4">
        <f>+(F135+$Q$3)/$Q$2</f>
        <v>6.6603773584905671E-2</v>
      </c>
      <c r="G136" s="31">
        <f>AVERAGE(D136:F136)</f>
        <v>6.6603773584905671E-2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130"/>
    </row>
    <row r="137" spans="1:52">
      <c r="A137" s="260"/>
      <c r="B137" s="17" t="s">
        <v>6</v>
      </c>
      <c r="C137" s="19" t="s">
        <v>11</v>
      </c>
      <c r="D137" s="11">
        <f>D134*$Q$8</f>
        <v>145.17760000000001</v>
      </c>
      <c r="E137" s="11">
        <f>E134*$Q$8</f>
        <v>145.17760000000001</v>
      </c>
      <c r="F137" s="11">
        <f>F134*$Q$8</f>
        <v>145.17760000000001</v>
      </c>
      <c r="G137" s="30">
        <f t="shared" ref="G137:G138" si="26">AVERAGE(D137:F137)</f>
        <v>145.17760000000001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130"/>
    </row>
    <row r="138" spans="1:52" ht="15.75" thickBot="1">
      <c r="A138" s="261"/>
      <c r="B138" s="20" t="s">
        <v>7</v>
      </c>
      <c r="C138" s="21" t="s">
        <v>12</v>
      </c>
      <c r="D138" s="22">
        <f>$P$10*10*D137/1000</f>
        <v>7.2588800000000013</v>
      </c>
      <c r="E138" s="22">
        <f>$P$10*10*E137/1000</f>
        <v>7.2588800000000013</v>
      </c>
      <c r="F138" s="22">
        <f>$P$10*10*F137/1000</f>
        <v>7.2588800000000013</v>
      </c>
      <c r="G138" s="32">
        <f t="shared" si="26"/>
        <v>7.2588800000000013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130"/>
    </row>
    <row r="139" spans="1:52" ht="15.75" thickBot="1">
      <c r="A139" s="258">
        <v>28</v>
      </c>
      <c r="B139" s="24" t="s">
        <v>5</v>
      </c>
      <c r="C139" s="36" t="s">
        <v>10</v>
      </c>
      <c r="D139" s="8">
        <v>12</v>
      </c>
      <c r="E139" s="8">
        <v>12</v>
      </c>
      <c r="F139" s="8">
        <v>12</v>
      </c>
      <c r="G139" s="37">
        <f>AVERAGE(D139:F139)</f>
        <v>12</v>
      </c>
      <c r="H139" s="241" t="str">
        <f>IF(G139&lt;$I$163,"Under",IF(AND(G139&gt;=$I$163,G139&lt;=$I$165),"Normal",IF(G139&gt;=$I$165,"Over","Prøv igen")))</f>
        <v>Over</v>
      </c>
      <c r="I139" s="76">
        <f>+G139</f>
        <v>12</v>
      </c>
      <c r="J139" s="77">
        <f>+G140</f>
        <v>76.794779874213845</v>
      </c>
      <c r="K139" s="83">
        <f>+G141</f>
        <v>9.1761006289308181E-2</v>
      </c>
      <c r="L139" s="79">
        <f>+G142</f>
        <v>217.76640000000006</v>
      </c>
      <c r="M139" s="82">
        <f>+G143</f>
        <v>10.888320000000002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130"/>
    </row>
    <row r="140" spans="1:52">
      <c r="A140" s="259"/>
      <c r="B140" s="17" t="s">
        <v>3</v>
      </c>
      <c r="C140" s="18" t="s">
        <v>8</v>
      </c>
      <c r="D140" s="11">
        <f>(D139+$Q$6)/$Q$5-$Q$3</f>
        <v>76.794779874213845</v>
      </c>
      <c r="E140" s="11">
        <f>(E139+$Q$6)/$Q$5-$Q$3</f>
        <v>76.794779874213845</v>
      </c>
      <c r="F140" s="11">
        <f>(F139+$Q$6)/$Q$5-$Q$3</f>
        <v>76.794779874213845</v>
      </c>
      <c r="G140" s="30">
        <f>AVERAGE(D140:F140)</f>
        <v>76.794779874213845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130"/>
    </row>
    <row r="141" spans="1:52">
      <c r="A141" s="259"/>
      <c r="B141" s="17" t="s">
        <v>4</v>
      </c>
      <c r="C141" s="19" t="s">
        <v>9</v>
      </c>
      <c r="D141" s="4">
        <f>+(D140+$Q$3)/$Q$2</f>
        <v>9.1761006289308181E-2</v>
      </c>
      <c r="E141" s="4">
        <f>+(E140+$Q$3)/$Q$2</f>
        <v>9.1761006289308181E-2</v>
      </c>
      <c r="F141" s="4">
        <f>+(F140+$Q$3)/$Q$2</f>
        <v>9.1761006289308181E-2</v>
      </c>
      <c r="G141" s="31">
        <f>AVERAGE(D141:F141)</f>
        <v>9.1761006289308181E-2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130"/>
    </row>
    <row r="142" spans="1:52">
      <c r="A142" s="260"/>
      <c r="B142" s="17" t="s">
        <v>6</v>
      </c>
      <c r="C142" s="19" t="s">
        <v>11</v>
      </c>
      <c r="D142" s="11">
        <f>D139*$Q$8</f>
        <v>217.76640000000003</v>
      </c>
      <c r="E142" s="11">
        <f>E139*$Q$8</f>
        <v>217.76640000000003</v>
      </c>
      <c r="F142" s="11">
        <f>F139*$Q$8</f>
        <v>217.76640000000003</v>
      </c>
      <c r="G142" s="30">
        <f t="shared" ref="G142:G143" si="27">AVERAGE(D142:F142)</f>
        <v>217.76640000000006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130"/>
    </row>
    <row r="143" spans="1:52" ht="15.75" thickBot="1">
      <c r="A143" s="261"/>
      <c r="B143" s="20" t="s">
        <v>7</v>
      </c>
      <c r="C143" s="21" t="s">
        <v>12</v>
      </c>
      <c r="D143" s="22">
        <f>$P$10*10*D142/1000</f>
        <v>10.888320000000002</v>
      </c>
      <c r="E143" s="22">
        <f>$P$10*10*E142/1000</f>
        <v>10.888320000000002</v>
      </c>
      <c r="F143" s="22">
        <f>$P$10*10*F142/1000</f>
        <v>10.888320000000002</v>
      </c>
      <c r="G143" s="32">
        <f t="shared" si="27"/>
        <v>10.888320000000002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130"/>
    </row>
    <row r="144" spans="1:52" ht="15.75" thickBot="1">
      <c r="A144" s="258">
        <v>29</v>
      </c>
      <c r="B144" s="24" t="s">
        <v>5</v>
      </c>
      <c r="C144" s="36" t="s">
        <v>10</v>
      </c>
      <c r="D144" s="8">
        <v>12</v>
      </c>
      <c r="E144" s="8">
        <v>12</v>
      </c>
      <c r="F144" s="8">
        <v>12</v>
      </c>
      <c r="G144" s="37">
        <f>AVERAGE(D144:F144)</f>
        <v>12</v>
      </c>
      <c r="H144" s="241" t="str">
        <f>IF(G144&lt;$I$163,"Under",IF(AND(G144&gt;=$I$163,G144&lt;=$I$165),"Normal",IF(G144&gt;=$I$165,"Over","Prøv igen")))</f>
        <v>Over</v>
      </c>
      <c r="I144" s="76">
        <f>+G144</f>
        <v>12</v>
      </c>
      <c r="J144" s="77">
        <f>+G145</f>
        <v>76.794779874213845</v>
      </c>
      <c r="K144" s="83">
        <f>+G146</f>
        <v>9.1761006289308181E-2</v>
      </c>
      <c r="L144" s="79">
        <f>+G147</f>
        <v>217.76640000000006</v>
      </c>
      <c r="M144" s="82">
        <f>+G148</f>
        <v>10.888320000000002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130"/>
    </row>
    <row r="145" spans="1:52">
      <c r="A145" s="259"/>
      <c r="B145" s="17" t="s">
        <v>3</v>
      </c>
      <c r="C145" s="18" t="s">
        <v>8</v>
      </c>
      <c r="D145" s="11">
        <f>(D144+$Q$6)/$Q$5-$Q$3</f>
        <v>76.794779874213845</v>
      </c>
      <c r="E145" s="11">
        <f>(E144+$Q$6)/$Q$5-$Q$3</f>
        <v>76.794779874213845</v>
      </c>
      <c r="F145" s="11">
        <f>(F144+$Q$6)/$Q$5-$Q$3</f>
        <v>76.794779874213845</v>
      </c>
      <c r="G145" s="30">
        <f>AVERAGE(D145:F145)</f>
        <v>76.794779874213845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130"/>
    </row>
    <row r="146" spans="1:52">
      <c r="A146" s="259"/>
      <c r="B146" s="17" t="s">
        <v>4</v>
      </c>
      <c r="C146" s="19" t="s">
        <v>9</v>
      </c>
      <c r="D146" s="4">
        <f>+(D145+$Q$3)/$Q$2</f>
        <v>9.1761006289308181E-2</v>
      </c>
      <c r="E146" s="4">
        <f>+(E145+$Q$3)/$Q$2</f>
        <v>9.1761006289308181E-2</v>
      </c>
      <c r="F146" s="4">
        <f>+(F145+$Q$3)/$Q$2</f>
        <v>9.1761006289308181E-2</v>
      </c>
      <c r="G146" s="31">
        <f>AVERAGE(D146:F146)</f>
        <v>9.1761006289308181E-2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130"/>
    </row>
    <row r="147" spans="1:52">
      <c r="A147" s="260"/>
      <c r="B147" s="17" t="s">
        <v>6</v>
      </c>
      <c r="C147" s="19" t="s">
        <v>11</v>
      </c>
      <c r="D147" s="11">
        <f>D144*$Q$8</f>
        <v>217.76640000000003</v>
      </c>
      <c r="E147" s="11">
        <f>E144*$Q$8</f>
        <v>217.76640000000003</v>
      </c>
      <c r="F147" s="11">
        <f>F144*$Q$8</f>
        <v>217.76640000000003</v>
      </c>
      <c r="G147" s="30">
        <f t="shared" ref="G147:G148" si="28">AVERAGE(D147:F147)</f>
        <v>217.76640000000006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130"/>
    </row>
    <row r="148" spans="1:52" ht="15.75" thickBot="1">
      <c r="A148" s="261"/>
      <c r="B148" s="20" t="s">
        <v>7</v>
      </c>
      <c r="C148" s="21" t="s">
        <v>12</v>
      </c>
      <c r="D148" s="22">
        <f>$P$10*10*D147/1000</f>
        <v>10.888320000000002</v>
      </c>
      <c r="E148" s="22">
        <f>$P$10*10*E147/1000</f>
        <v>10.888320000000002</v>
      </c>
      <c r="F148" s="22">
        <f>$P$10*10*F147/1000</f>
        <v>10.888320000000002</v>
      </c>
      <c r="G148" s="32">
        <f t="shared" si="28"/>
        <v>10.888320000000002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130"/>
    </row>
    <row r="149" spans="1:52" ht="15.75" thickBot="1">
      <c r="A149" s="258">
        <v>30</v>
      </c>
      <c r="B149" s="24" t="s">
        <v>5</v>
      </c>
      <c r="C149" s="36" t="s">
        <v>10</v>
      </c>
      <c r="D149" s="8">
        <v>8</v>
      </c>
      <c r="E149" s="8">
        <v>8</v>
      </c>
      <c r="F149" s="8">
        <v>8</v>
      </c>
      <c r="G149" s="37">
        <f>AVERAGE(D149:F149)</f>
        <v>8</v>
      </c>
      <c r="H149" s="241" t="str">
        <f>IF(G149&lt;$I$163,"Under",IF(AND(G149&gt;=$I$163,G149&lt;=$I$165),"Normal",IF(G149&gt;=$I$165,"Over","Prøv igen")))</f>
        <v>Over</v>
      </c>
      <c r="I149" s="76">
        <f>+G149</f>
        <v>8</v>
      </c>
      <c r="J149" s="77">
        <f>+G150</f>
        <v>49.297924528301884</v>
      </c>
      <c r="K149" s="83">
        <f>+G151</f>
        <v>6.6603773584905671E-2</v>
      </c>
      <c r="L149" s="79">
        <f>+G152</f>
        <v>145.17760000000001</v>
      </c>
      <c r="M149" s="82">
        <f>+G153</f>
        <v>7.2588800000000013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130"/>
    </row>
    <row r="150" spans="1:52">
      <c r="A150" s="259"/>
      <c r="B150" s="17" t="s">
        <v>3</v>
      </c>
      <c r="C150" s="18" t="s">
        <v>8</v>
      </c>
      <c r="D150" s="11">
        <f>(D149+$Q$6)/$Q$5-$Q$3</f>
        <v>49.297924528301891</v>
      </c>
      <c r="E150" s="11">
        <f>(E149+$Q$6)/$Q$5-$Q$3</f>
        <v>49.297924528301891</v>
      </c>
      <c r="F150" s="11">
        <f>(F149+$Q$6)/$Q$5-$Q$3</f>
        <v>49.297924528301891</v>
      </c>
      <c r="G150" s="30">
        <f>AVERAGE(D150:F150)</f>
        <v>49.297924528301884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130"/>
    </row>
    <row r="151" spans="1:52">
      <c r="A151" s="259"/>
      <c r="B151" s="17" t="s">
        <v>4</v>
      </c>
      <c r="C151" s="19" t="s">
        <v>9</v>
      </c>
      <c r="D151" s="4">
        <f>+(D150+$Q$3)/$Q$2</f>
        <v>6.6603773584905671E-2</v>
      </c>
      <c r="E151" s="4">
        <f>+(E150+$Q$3)/$Q$2</f>
        <v>6.6603773584905671E-2</v>
      </c>
      <c r="F151" s="4">
        <f>+(F150+$Q$3)/$Q$2</f>
        <v>6.6603773584905671E-2</v>
      </c>
      <c r="G151" s="31">
        <f>AVERAGE(D151:F151)</f>
        <v>6.6603773584905671E-2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130"/>
    </row>
    <row r="152" spans="1:52">
      <c r="A152" s="260"/>
      <c r="B152" s="17" t="s">
        <v>6</v>
      </c>
      <c r="C152" s="19" t="s">
        <v>11</v>
      </c>
      <c r="D152" s="11">
        <f>D149*$Q$8</f>
        <v>145.17760000000001</v>
      </c>
      <c r="E152" s="11">
        <f>E149*$Q$8</f>
        <v>145.17760000000001</v>
      </c>
      <c r="F152" s="11">
        <f>F149*$Q$8</f>
        <v>145.17760000000001</v>
      </c>
      <c r="G152" s="30">
        <f t="shared" ref="G152:G153" si="29">AVERAGE(D152:F152)</f>
        <v>145.17760000000001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130"/>
    </row>
    <row r="153" spans="1:52" ht="15.75" thickBot="1">
      <c r="A153" s="261"/>
      <c r="B153" s="20" t="s">
        <v>7</v>
      </c>
      <c r="C153" s="21" t="s">
        <v>12</v>
      </c>
      <c r="D153" s="22">
        <f>$P$10*10*D152/1000</f>
        <v>7.2588800000000013</v>
      </c>
      <c r="E153" s="22">
        <f>$P$10*10*E152/1000</f>
        <v>7.2588800000000013</v>
      </c>
      <c r="F153" s="22">
        <f>$P$10*10*F152/1000</f>
        <v>7.2588800000000013</v>
      </c>
      <c r="G153" s="32">
        <f t="shared" si="29"/>
        <v>7.2588800000000013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130"/>
    </row>
    <row r="154" spans="1:52" ht="15.75" thickBot="1">
      <c r="A154" s="255"/>
      <c r="B154" s="24"/>
      <c r="C154" s="36"/>
      <c r="D154" s="112"/>
      <c r="E154" s="112"/>
      <c r="F154" s="112"/>
      <c r="G154" s="37"/>
      <c r="H154" s="244"/>
      <c r="I154" s="76"/>
      <c r="J154" s="77"/>
      <c r="K154" s="83"/>
      <c r="L154" s="79"/>
      <c r="M154" s="82"/>
      <c r="N154" s="81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130"/>
    </row>
    <row r="155" spans="1:52">
      <c r="A155" s="256"/>
      <c r="B155" s="17"/>
      <c r="C155" s="18"/>
      <c r="D155" s="11"/>
      <c r="E155" s="11"/>
      <c r="F155" s="11"/>
      <c r="G155" s="30"/>
      <c r="H155" s="245"/>
      <c r="I155" s="145"/>
      <c r="J155" s="146"/>
      <c r="K155" s="146"/>
      <c r="L155" s="146"/>
      <c r="M155" s="146"/>
      <c r="N155" s="147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130"/>
    </row>
    <row r="156" spans="1:52">
      <c r="A156" s="256"/>
      <c r="B156" s="17"/>
      <c r="C156" s="19"/>
      <c r="D156" s="4"/>
      <c r="E156" s="4"/>
      <c r="F156" s="4"/>
      <c r="G156" s="31"/>
      <c r="H156" s="245"/>
      <c r="I156" s="148"/>
      <c r="J156" s="149"/>
      <c r="K156" s="149"/>
      <c r="L156" s="149"/>
      <c r="M156" s="149"/>
      <c r="N156" s="150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130"/>
    </row>
    <row r="157" spans="1:52">
      <c r="A157" s="256"/>
      <c r="B157" s="17"/>
      <c r="C157" s="19"/>
      <c r="D157" s="11"/>
      <c r="E157" s="11"/>
      <c r="F157" s="11"/>
      <c r="G157" s="30"/>
      <c r="H157" s="245"/>
      <c r="I157" s="148"/>
      <c r="J157" s="149"/>
      <c r="K157" s="149"/>
      <c r="L157" s="149"/>
      <c r="M157" s="149"/>
      <c r="N157" s="150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130"/>
    </row>
    <row r="158" spans="1:52" ht="15.75" thickBot="1">
      <c r="A158" s="257"/>
      <c r="B158" s="20"/>
      <c r="C158" s="21"/>
      <c r="D158" s="22"/>
      <c r="E158" s="22"/>
      <c r="F158" s="22"/>
      <c r="G158" s="32"/>
      <c r="H158" s="246"/>
      <c r="I158" s="151"/>
      <c r="J158" s="152"/>
      <c r="K158" s="152"/>
      <c r="L158" s="152"/>
      <c r="M158" s="152"/>
      <c r="N158" s="153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130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9.2033333333333349</v>
      </c>
      <c r="J159" s="50">
        <f>(AVERAGE(J4:J154))</f>
        <v>57.569895178197044</v>
      </c>
      <c r="K159" s="60">
        <f>(AVERAGE(K4:K154))</f>
        <v>7.4171907756813427E-2</v>
      </c>
      <c r="L159" s="50">
        <f>(AVERAGE(L4:L154))</f>
        <v>167.01473066666671</v>
      </c>
      <c r="M159" s="49">
        <f>(AVERAGE(M4:M154))</f>
        <v>8.3507365333333361</v>
      </c>
      <c r="N159" s="61" t="str">
        <f>CONCATENATE(G3,A2,B2)</f>
        <v>Avg Nov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130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130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130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130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130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130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130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129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130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129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130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129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130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134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31"/>
    </row>
  </sheetData>
  <mergeCells count="75">
    <mergeCell ref="P14:Q14"/>
    <mergeCell ref="A1:H1"/>
    <mergeCell ref="A2:A3"/>
    <mergeCell ref="B2:C3"/>
    <mergeCell ref="D2:G2"/>
    <mergeCell ref="I3:M3"/>
    <mergeCell ref="A4:A8"/>
    <mergeCell ref="H4:H8"/>
    <mergeCell ref="A19:A23"/>
    <mergeCell ref="H19:H23"/>
    <mergeCell ref="A24:A28"/>
    <mergeCell ref="H24:H28"/>
    <mergeCell ref="A9:A13"/>
    <mergeCell ref="H9:H13"/>
    <mergeCell ref="A14:A18"/>
    <mergeCell ref="H14:H18"/>
    <mergeCell ref="A39:A43"/>
    <mergeCell ref="H39:H43"/>
    <mergeCell ref="A44:A48"/>
    <mergeCell ref="H44:H48"/>
    <mergeCell ref="A29:A33"/>
    <mergeCell ref="H29:H33"/>
    <mergeCell ref="A34:A38"/>
    <mergeCell ref="H34:H38"/>
    <mergeCell ref="A59:A63"/>
    <mergeCell ref="H59:H63"/>
    <mergeCell ref="A64:A68"/>
    <mergeCell ref="H64:H68"/>
    <mergeCell ref="A49:A53"/>
    <mergeCell ref="H49:H53"/>
    <mergeCell ref="A54:A58"/>
    <mergeCell ref="H54:H58"/>
    <mergeCell ref="A79:A83"/>
    <mergeCell ref="H79:H83"/>
    <mergeCell ref="A84:A88"/>
    <mergeCell ref="H84:H88"/>
    <mergeCell ref="A69:A73"/>
    <mergeCell ref="H69:H73"/>
    <mergeCell ref="A74:A78"/>
    <mergeCell ref="H74:H78"/>
    <mergeCell ref="A99:A103"/>
    <mergeCell ref="H99:H103"/>
    <mergeCell ref="A104:A108"/>
    <mergeCell ref="H104:H108"/>
    <mergeCell ref="A89:A93"/>
    <mergeCell ref="H89:H93"/>
    <mergeCell ref="A94:A98"/>
    <mergeCell ref="H94:H98"/>
    <mergeCell ref="A119:A123"/>
    <mergeCell ref="H119:H123"/>
    <mergeCell ref="A124:A128"/>
    <mergeCell ref="H124:H128"/>
    <mergeCell ref="A109:A113"/>
    <mergeCell ref="H109:H113"/>
    <mergeCell ref="A114:A118"/>
    <mergeCell ref="H114:H118"/>
    <mergeCell ref="A139:A143"/>
    <mergeCell ref="H139:H143"/>
    <mergeCell ref="A144:A148"/>
    <mergeCell ref="H144:H148"/>
    <mergeCell ref="A129:A133"/>
    <mergeCell ref="H129:H133"/>
    <mergeCell ref="A134:A138"/>
    <mergeCell ref="H134:H138"/>
    <mergeCell ref="I160:M160"/>
    <mergeCell ref="N160:N165"/>
    <mergeCell ref="B162:G162"/>
    <mergeCell ref="I162:M162"/>
    <mergeCell ref="B163:G163"/>
    <mergeCell ref="I164:M164"/>
    <mergeCell ref="A149:A153"/>
    <mergeCell ref="H149:H153"/>
    <mergeCell ref="A154:A158"/>
    <mergeCell ref="H154:H158"/>
    <mergeCell ref="B160:G160"/>
  </mergeCells>
  <dataValidations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Z172"/>
  <sheetViews>
    <sheetView zoomScaleNormal="100" workbookViewId="0">
      <selection sqref="A1:H1"/>
    </sheetView>
  </sheetViews>
  <sheetFormatPr defaultRowHeight="15"/>
  <cols>
    <col min="1" max="1" width="9.7109375" style="192" customWidth="1"/>
    <col min="2" max="2" width="30.7109375" customWidth="1"/>
    <col min="3" max="3" width="11.7109375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6.7109375" bestFit="1" customWidth="1"/>
    <col min="15" max="15" width="3.7109375" customWidth="1"/>
    <col min="16" max="16" width="27.7109375" bestFit="1" customWidth="1"/>
    <col min="17" max="17" width="8" bestFit="1" customWidth="1"/>
    <col min="18" max="18" width="3.7109375" customWidth="1"/>
    <col min="19" max="19" width="38.28515625" bestFit="1" customWidth="1"/>
    <col min="20" max="20" width="10.14062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Dec </v>
      </c>
      <c r="O1" s="92"/>
      <c r="P1" s="138" t="s">
        <v>45</v>
      </c>
      <c r="Q1" s="92"/>
      <c r="R1" s="92"/>
      <c r="S1" s="179" t="s">
        <v>77</v>
      </c>
      <c r="T1" s="181">
        <f>(T4+Q6)/(Q4/Q2)-Q3</f>
        <v>57.569895178197086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132"/>
    </row>
    <row r="2" spans="1:52" ht="15.75" thickBot="1">
      <c r="A2" s="247" t="s">
        <v>73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36">
        <f>+Januar!H2</f>
        <v>19</v>
      </c>
      <c r="I2" s="113">
        <f>+November!I159</f>
        <v>9.2033333333333349</v>
      </c>
      <c r="J2" s="140">
        <f>+November!J159</f>
        <v>57.569895178197044</v>
      </c>
      <c r="K2" s="113">
        <f>+November!K159</f>
        <v>7.4171907756813427E-2</v>
      </c>
      <c r="L2" s="113">
        <f>+November!L159</f>
        <v>167.01473066666671</v>
      </c>
      <c r="M2" s="113">
        <f>+November!M159</f>
        <v>8.3507365333333361</v>
      </c>
      <c r="N2" s="90" t="str">
        <f>CONCATENATE(G3,November!$H$3)</f>
        <v>Avg Nov</v>
      </c>
      <c r="O2" s="42"/>
      <c r="P2" s="94" t="s">
        <v>17</v>
      </c>
      <c r="Q2" s="94">
        <v>1093</v>
      </c>
      <c r="R2" s="42"/>
      <c r="S2" s="176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30"/>
    </row>
    <row r="3" spans="1:52" ht="15.75" thickBot="1">
      <c r="A3" s="248"/>
      <c r="B3" s="277"/>
      <c r="C3" s="277"/>
      <c r="D3" s="137" t="str">
        <f>+Januar!D3</f>
        <v>Morgen</v>
      </c>
      <c r="E3" s="137" t="str">
        <f>+Januar!E3</f>
        <v>Middag</v>
      </c>
      <c r="F3" s="137" t="str">
        <f>+Januar!F3</f>
        <v>Aften</v>
      </c>
      <c r="G3" s="137" t="str">
        <f>+Januar!G3</f>
        <v xml:space="preserve">Avg </v>
      </c>
      <c r="H3" s="91" t="s">
        <v>54</v>
      </c>
      <c r="I3" s="249" t="str">
        <f>+Januar!I3</f>
        <v>Aktuelle middel værdier for denne måned</v>
      </c>
      <c r="J3" s="250"/>
      <c r="K3" s="250"/>
      <c r="L3" s="250"/>
      <c r="M3" s="251"/>
      <c r="N3" s="130" t="s">
        <v>0</v>
      </c>
      <c r="O3" s="42"/>
      <c r="P3" s="94" t="s">
        <v>18</v>
      </c>
      <c r="Q3" s="94">
        <v>23.5</v>
      </c>
      <c r="R3" s="42"/>
      <c r="S3" s="42" t="str">
        <f>CONCATENATE(A2,B2)</f>
        <v>Dec 2019</v>
      </c>
      <c r="T3" s="135" t="str">
        <f>+N2</f>
        <v>Avg Nov</v>
      </c>
      <c r="U3" s="129">
        <v>1</v>
      </c>
      <c r="V3" s="129">
        <v>2</v>
      </c>
      <c r="W3" s="129">
        <v>3</v>
      </c>
      <c r="X3" s="129">
        <v>4</v>
      </c>
      <c r="Y3" s="129">
        <v>5</v>
      </c>
      <c r="Z3" s="129">
        <v>6</v>
      </c>
      <c r="AA3" s="129">
        <v>7</v>
      </c>
      <c r="AB3" s="129">
        <v>8</v>
      </c>
      <c r="AC3" s="129">
        <v>9</v>
      </c>
      <c r="AD3" s="129">
        <v>10</v>
      </c>
      <c r="AE3" s="129">
        <v>11</v>
      </c>
      <c r="AF3" s="129">
        <v>12</v>
      </c>
      <c r="AG3" s="129">
        <v>13</v>
      </c>
      <c r="AH3" s="129">
        <v>14</v>
      </c>
      <c r="AI3" s="129">
        <v>15</v>
      </c>
      <c r="AJ3" s="129">
        <v>16</v>
      </c>
      <c r="AK3" s="129">
        <v>17</v>
      </c>
      <c r="AL3" s="129">
        <v>18</v>
      </c>
      <c r="AM3" s="129">
        <v>19</v>
      </c>
      <c r="AN3" s="129">
        <v>20</v>
      </c>
      <c r="AO3" s="129">
        <v>21</v>
      </c>
      <c r="AP3" s="129">
        <v>22</v>
      </c>
      <c r="AQ3" s="129">
        <v>23</v>
      </c>
      <c r="AR3" s="129">
        <v>24</v>
      </c>
      <c r="AS3" s="129">
        <v>25</v>
      </c>
      <c r="AT3" s="129">
        <v>26</v>
      </c>
      <c r="AU3" s="129">
        <v>27</v>
      </c>
      <c r="AV3" s="129">
        <v>28</v>
      </c>
      <c r="AW3" s="129">
        <v>29</v>
      </c>
      <c r="AX3" s="129">
        <v>30</v>
      </c>
      <c r="AY3" s="129">
        <v>31</v>
      </c>
      <c r="AZ3" s="95" t="str">
        <f>CONCATENATE("Avg.",H3)</f>
        <v>Avg.Dec</v>
      </c>
    </row>
    <row r="4" spans="1:52" ht="15.75" thickBot="1">
      <c r="A4" s="255">
        <v>1</v>
      </c>
      <c r="B4" s="44" t="s">
        <v>5</v>
      </c>
      <c r="C4" s="35" t="s">
        <v>10</v>
      </c>
      <c r="D4" s="8">
        <v>8.6999999999999993</v>
      </c>
      <c r="E4" s="8">
        <v>8.6999999999999993</v>
      </c>
      <c r="F4" s="8">
        <v>8.6999999999999993</v>
      </c>
      <c r="G4" s="41">
        <f>AVERAGE(D4:F4)</f>
        <v>8.6999999999999993</v>
      </c>
      <c r="H4" s="241" t="str">
        <f>IF(G4&lt;$I$163,"Under",IF(AND(G4&gt;=$I$163,G4&lt;=$I$165),"Normal",IF(G4&gt;=$I$165,"Over","Prøv igen")))</f>
        <v>Over</v>
      </c>
      <c r="I4" s="84">
        <f>+G4</f>
        <v>8.6999999999999993</v>
      </c>
      <c r="J4" s="85">
        <f>+G5</f>
        <v>54.109874213836484</v>
      </c>
      <c r="K4" s="86">
        <f>+G6</f>
        <v>7.1006289308176096E-2</v>
      </c>
      <c r="L4" s="87">
        <f>+G7</f>
        <v>157.88064</v>
      </c>
      <c r="M4" s="88">
        <f>+G8</f>
        <v>7.8940320000000002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[mmol/L]</v>
      </c>
      <c r="T4" s="114">
        <f>+I2</f>
        <v>9.2033333333333349</v>
      </c>
      <c r="U4" s="97">
        <f>+I4</f>
        <v>8.6999999999999993</v>
      </c>
      <c r="V4" s="97">
        <f>+I9</f>
        <v>8.6999999999999993</v>
      </c>
      <c r="W4" s="97">
        <f>+I14</f>
        <v>10.800000000000002</v>
      </c>
      <c r="X4" s="97">
        <f>+I19</f>
        <v>8.6999999999999993</v>
      </c>
      <c r="Y4" s="97">
        <f>+I24</f>
        <v>8.6999999999999993</v>
      </c>
      <c r="Z4" s="97">
        <f>+I29</f>
        <v>10.800000000000002</v>
      </c>
      <c r="AA4" s="97">
        <f>+I34</f>
        <v>8.6999999999999993</v>
      </c>
      <c r="AB4" s="97">
        <f>+I39</f>
        <v>8.6999999999999993</v>
      </c>
      <c r="AC4" s="97">
        <f>+I44</f>
        <v>11</v>
      </c>
      <c r="AD4" s="97">
        <f>+I49</f>
        <v>8.6999999999999993</v>
      </c>
      <c r="AE4" s="97">
        <f>+I54</f>
        <v>8.6999999999999993</v>
      </c>
      <c r="AF4" s="97">
        <f>+I59</f>
        <v>11.1</v>
      </c>
      <c r="AG4" s="97">
        <f>+I64</f>
        <v>8.6999999999999993</v>
      </c>
      <c r="AH4" s="97">
        <f>+I69</f>
        <v>8.6999999999999993</v>
      </c>
      <c r="AI4" s="97">
        <f>+I74</f>
        <v>11.699999999999998</v>
      </c>
      <c r="AJ4" s="97">
        <f>+I79</f>
        <v>8.6999999999999993</v>
      </c>
      <c r="AK4" s="97">
        <f>+I84</f>
        <v>8.6999999999999993</v>
      </c>
      <c r="AL4" s="97">
        <f>+I89</f>
        <v>10</v>
      </c>
      <c r="AM4" s="97">
        <f>+I94</f>
        <v>8.6999999999999993</v>
      </c>
      <c r="AN4" s="97">
        <f>+I99</f>
        <v>8.6999999999999993</v>
      </c>
      <c r="AO4" s="97">
        <f>+I104</f>
        <v>9.9</v>
      </c>
      <c r="AP4" s="97">
        <f>+I109</f>
        <v>10.9</v>
      </c>
      <c r="AQ4" s="97">
        <f>+I114</f>
        <v>11.4</v>
      </c>
      <c r="AR4" s="97">
        <f>+I119</f>
        <v>10.800000000000002</v>
      </c>
      <c r="AS4" s="97">
        <f>+I124</f>
        <v>11</v>
      </c>
      <c r="AT4" s="97">
        <f>+I129</f>
        <v>11.4</v>
      </c>
      <c r="AU4" s="97">
        <f>+I134</f>
        <v>11.4</v>
      </c>
      <c r="AV4" s="97">
        <f>+I139</f>
        <v>13.199999999999998</v>
      </c>
      <c r="AW4" s="97">
        <f>+I144</f>
        <v>11.800000000000002</v>
      </c>
      <c r="AX4" s="97">
        <f>+I149</f>
        <v>11.6</v>
      </c>
      <c r="AY4" s="97">
        <f>+I154</f>
        <v>11.6</v>
      </c>
      <c r="AZ4" s="98">
        <f>AVERAGE(U4:AY4)</f>
        <v>10.070967741935485</v>
      </c>
    </row>
    <row r="5" spans="1:52">
      <c r="A5" s="256"/>
      <c r="B5" s="45" t="s">
        <v>3</v>
      </c>
      <c r="C5" s="9" t="s">
        <v>8</v>
      </c>
      <c r="D5" s="10">
        <f>(D4+$Q$6)/$Q$5-$Q$3</f>
        <v>54.109874213836477</v>
      </c>
      <c r="E5" s="10">
        <f>(E4+$Q$6)/$Q$5-$Q$3</f>
        <v>54.109874213836477</v>
      </c>
      <c r="F5" s="10">
        <f>(F4+$Q$6)/$Q$5-$Q$3</f>
        <v>54.109874213836477</v>
      </c>
      <c r="G5" s="28">
        <f>AVERAGE(D5:F5)</f>
        <v>54.109874213836484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Hæmoglobin A1c (IFCC)  [mmol/mol]  </v>
      </c>
      <c r="T5" s="233">
        <f>+J2</f>
        <v>57.569895178197044</v>
      </c>
      <c r="U5" s="101">
        <f>+J4</f>
        <v>54.109874213836484</v>
      </c>
      <c r="V5" s="101">
        <f>+J9</f>
        <v>54.109874213836484</v>
      </c>
      <c r="W5" s="101">
        <f>+J14</f>
        <v>68.545723270440263</v>
      </c>
      <c r="X5" s="101">
        <f>+J19</f>
        <v>54.109874213836484</v>
      </c>
      <c r="Y5" s="101">
        <f>+J24</f>
        <v>54.109874213836484</v>
      </c>
      <c r="Z5" s="101">
        <f>+J29</f>
        <v>68.545723270440263</v>
      </c>
      <c r="AA5" s="101">
        <f>+J34</f>
        <v>54.109874213836484</v>
      </c>
      <c r="AB5" s="101">
        <f>+J39</f>
        <v>54.109874213836484</v>
      </c>
      <c r="AC5" s="101">
        <f>+J44</f>
        <v>69.920566037735853</v>
      </c>
      <c r="AD5" s="101">
        <f>+J49</f>
        <v>54.109874213836484</v>
      </c>
      <c r="AE5" s="101">
        <f>+J54</f>
        <v>54.109874213836484</v>
      </c>
      <c r="AF5" s="101">
        <f>+J59</f>
        <v>70.607987421383655</v>
      </c>
      <c r="AG5" s="101">
        <f>+J64</f>
        <v>54.109874213836484</v>
      </c>
      <c r="AH5" s="101">
        <f>+J69</f>
        <v>54.109874213836484</v>
      </c>
      <c r="AI5" s="101">
        <f>+J74</f>
        <v>74.732515723270438</v>
      </c>
      <c r="AJ5" s="101">
        <f>+J79</f>
        <v>54.109874213836484</v>
      </c>
      <c r="AK5" s="101">
        <f>+J84</f>
        <v>54.109874213836484</v>
      </c>
      <c r="AL5" s="101">
        <f>+J89</f>
        <v>63.046352201257861</v>
      </c>
      <c r="AM5" s="101">
        <f>+J94</f>
        <v>54.109874213836484</v>
      </c>
      <c r="AN5" s="101">
        <f>+J99</f>
        <v>54.109874213836484</v>
      </c>
      <c r="AO5" s="101">
        <f>+J104</f>
        <v>62.358930817610066</v>
      </c>
      <c r="AP5" s="101">
        <f>+J109</f>
        <v>69.233144654088065</v>
      </c>
      <c r="AQ5" s="101">
        <f>+J114</f>
        <v>72.670251572327047</v>
      </c>
      <c r="AR5" s="101">
        <f>+J119</f>
        <v>68.545723270440263</v>
      </c>
      <c r="AS5" s="101">
        <f>+J124</f>
        <v>69.920566037735853</v>
      </c>
      <c r="AT5" s="101">
        <f>+J129</f>
        <v>72.670251572327047</v>
      </c>
      <c r="AU5" s="101">
        <f>+J134</f>
        <v>72.670251572327047</v>
      </c>
      <c r="AV5" s="101">
        <f>+J139</f>
        <v>85.043836477987426</v>
      </c>
      <c r="AW5" s="101">
        <f>+J144</f>
        <v>75.419937106918255</v>
      </c>
      <c r="AX5" s="101">
        <f>+J149</f>
        <v>74.045094339622651</v>
      </c>
      <c r="AY5" s="101">
        <f>+J154</f>
        <v>74.045094339622651</v>
      </c>
      <c r="AZ5" s="98">
        <f>AVERAGE(U5:AY5)</f>
        <v>63.534199634814385</v>
      </c>
    </row>
    <row r="6" spans="1:52">
      <c r="A6" s="256"/>
      <c r="B6" s="46" t="s">
        <v>4</v>
      </c>
      <c r="C6" s="12" t="s">
        <v>9</v>
      </c>
      <c r="D6" s="1">
        <f>+(D5+$Q$3)/$Q$2</f>
        <v>7.1006289308176096E-2</v>
      </c>
      <c r="E6" s="1">
        <f>+(E5+$Q$3)/$Q$2</f>
        <v>7.1006289308176096E-2</v>
      </c>
      <c r="F6" s="1">
        <f>+(F5+$Q$3)/$Q$2</f>
        <v>7.1006289308176096E-2</v>
      </c>
      <c r="G6" s="4">
        <f>AVERAGE(D6:F6)</f>
        <v>7.1006289308176096E-2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>Hæmoglobin A1c (IFCC)  [mmol/mol]   &amp;                                Glucose middel P (fra HbA1c IFCC)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0"/>
    </row>
    <row r="7" spans="1:52">
      <c r="A7" s="256"/>
      <c r="B7" s="47" t="s">
        <v>6</v>
      </c>
      <c r="C7" s="13" t="s">
        <v>11</v>
      </c>
      <c r="D7" s="14">
        <f>D4*$Q$8</f>
        <v>157.88064</v>
      </c>
      <c r="E7" s="14">
        <f>E4*$Q$8</f>
        <v>157.88064</v>
      </c>
      <c r="F7" s="14">
        <f>F4*$Q$8</f>
        <v>157.88064</v>
      </c>
      <c r="G7" s="28">
        <f t="shared" ref="G7:G8" si="0">AVERAGE(D7:F7)</f>
        <v>157.88064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130"/>
    </row>
    <row r="8" spans="1:52" ht="15.75" thickBot="1">
      <c r="A8" s="257"/>
      <c r="B8" s="48" t="s">
        <v>7</v>
      </c>
      <c r="C8" s="15" t="s">
        <v>12</v>
      </c>
      <c r="D8" s="16">
        <f>$P$10*10*D7/1000</f>
        <v>7.8940320000000002</v>
      </c>
      <c r="E8" s="16">
        <f>$P$10*10*E7/1000</f>
        <v>7.8940320000000002</v>
      </c>
      <c r="F8" s="16">
        <f>$P$10*10*F7/1000</f>
        <v>7.8940320000000002</v>
      </c>
      <c r="G8" s="40">
        <f t="shared" si="0"/>
        <v>7.8940320000000002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130"/>
    </row>
    <row r="9" spans="1:52" ht="15.75" thickBot="1">
      <c r="A9" s="258">
        <v>2</v>
      </c>
      <c r="B9" s="25" t="s">
        <v>5</v>
      </c>
      <c r="C9" s="39" t="s">
        <v>10</v>
      </c>
      <c r="D9" s="8">
        <v>8.6999999999999993</v>
      </c>
      <c r="E9" s="8">
        <v>8.6999999999999993</v>
      </c>
      <c r="F9" s="8">
        <v>8.6999999999999993</v>
      </c>
      <c r="G9" s="38">
        <f>AVERAGE(D9:F9)</f>
        <v>8.6999999999999993</v>
      </c>
      <c r="H9" s="241" t="str">
        <f>IF(G9&lt;$I$163,"Under",IF(AND(G9&gt;=$I$163,G9&lt;=$I$165),"Normal",IF(G9&gt;=$I$165,"Over","Prøv igen")))</f>
        <v>Over</v>
      </c>
      <c r="I9" s="76">
        <f>+G9</f>
        <v>8.6999999999999993</v>
      </c>
      <c r="J9" s="77">
        <f>+G10</f>
        <v>54.109874213836484</v>
      </c>
      <c r="K9" s="83">
        <f>+G11</f>
        <v>7.1006289308176096E-2</v>
      </c>
      <c r="L9" s="79">
        <f>+G12</f>
        <v>157.88064</v>
      </c>
      <c r="M9" s="82">
        <f>+G13</f>
        <v>7.8940320000000002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130"/>
    </row>
    <row r="10" spans="1:52">
      <c r="A10" s="259"/>
      <c r="B10" s="17" t="s">
        <v>3</v>
      </c>
      <c r="C10" s="18" t="s">
        <v>8</v>
      </c>
      <c r="D10" s="11">
        <f>(D9+$Q$6)/$Q$5-$Q$3</f>
        <v>54.109874213836477</v>
      </c>
      <c r="E10" s="11">
        <f>(E9+$Q$6)/$Q$5-$Q$3</f>
        <v>54.109874213836477</v>
      </c>
      <c r="F10" s="11">
        <f>(F9+$Q$6)/$Q$5-$Q$3</f>
        <v>54.109874213836477</v>
      </c>
      <c r="G10" s="30">
        <f>AVERAGE(D10:F10)</f>
        <v>54.109874213836484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130"/>
    </row>
    <row r="11" spans="1:52" ht="15.75">
      <c r="A11" s="259"/>
      <c r="B11" s="17" t="s">
        <v>4</v>
      </c>
      <c r="C11" s="19" t="s">
        <v>9</v>
      </c>
      <c r="D11" s="4">
        <f>+(D10+$Q$3)/$Q$2</f>
        <v>7.1006289308176096E-2</v>
      </c>
      <c r="E11" s="4">
        <f>+(E10+$Q$3)/$Q$2</f>
        <v>7.1006289308176096E-2</v>
      </c>
      <c r="F11" s="4">
        <f>+(F10+$Q$3)/$Q$2</f>
        <v>7.1006289308176096E-2</v>
      </c>
      <c r="G11" s="31">
        <f>AVERAGE(D11:F11)</f>
        <v>7.1006289308176096E-2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130"/>
    </row>
    <row r="12" spans="1:52">
      <c r="A12" s="260"/>
      <c r="B12" s="17" t="s">
        <v>6</v>
      </c>
      <c r="C12" s="19" t="s">
        <v>11</v>
      </c>
      <c r="D12" s="11">
        <f>D9*$Q$8</f>
        <v>157.88064</v>
      </c>
      <c r="E12" s="11">
        <f>E9*$Q$8</f>
        <v>157.88064</v>
      </c>
      <c r="F12" s="11">
        <f>F9*$Q$8</f>
        <v>157.88064</v>
      </c>
      <c r="G12" s="30">
        <f t="shared" ref="G12:G13" si="1">AVERAGE(D12:F12)</f>
        <v>157.88064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130"/>
    </row>
    <row r="13" spans="1:52" ht="15.75" thickBot="1">
      <c r="A13" s="261"/>
      <c r="B13" s="20" t="s">
        <v>7</v>
      </c>
      <c r="C13" s="21" t="s">
        <v>12</v>
      </c>
      <c r="D13" s="22">
        <f>$P$10*10*D12/1000</f>
        <v>7.8940320000000002</v>
      </c>
      <c r="E13" s="22">
        <f>$P$10*10*E12/1000</f>
        <v>7.8940320000000002</v>
      </c>
      <c r="F13" s="22">
        <f>$P$10*10*F12/1000</f>
        <v>7.8940320000000002</v>
      </c>
      <c r="G13" s="32">
        <f t="shared" si="1"/>
        <v>7.8940320000000002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130"/>
    </row>
    <row r="14" spans="1:52" ht="15.75" thickBot="1">
      <c r="A14" s="259">
        <v>3</v>
      </c>
      <c r="B14" s="24" t="s">
        <v>5</v>
      </c>
      <c r="C14" s="36" t="s">
        <v>10</v>
      </c>
      <c r="D14" s="8">
        <v>10.8</v>
      </c>
      <c r="E14" s="8">
        <v>10.8</v>
      </c>
      <c r="F14" s="8">
        <v>10.8</v>
      </c>
      <c r="G14" s="37">
        <f>AVERAGE(D14:F14)</f>
        <v>10.800000000000002</v>
      </c>
      <c r="H14" s="241" t="str">
        <f>IF(G14&lt;$I$163,"Under",IF(AND(G14&gt;=$I$163,G14&lt;=$I$165),"Normal",IF(G14&gt;=$I$165,"Over","Prøv igen")))</f>
        <v>Over</v>
      </c>
      <c r="I14" s="76">
        <f>+G14</f>
        <v>10.800000000000002</v>
      </c>
      <c r="J14" s="77">
        <f>+G15</f>
        <v>68.545723270440263</v>
      </c>
      <c r="K14" s="83">
        <f>+G16</f>
        <v>8.4213836477987428E-2</v>
      </c>
      <c r="L14" s="79">
        <f>+G17</f>
        <v>195.98976000000002</v>
      </c>
      <c r="M14" s="82">
        <f>+G18</f>
        <v>9.799488000000002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30"/>
    </row>
    <row r="15" spans="1:52">
      <c r="A15" s="259"/>
      <c r="B15" s="17" t="s">
        <v>3</v>
      </c>
      <c r="C15" s="18" t="s">
        <v>8</v>
      </c>
      <c r="D15" s="11">
        <f>(D14+$Q$6)/$Q$5-$Q$3</f>
        <v>68.545723270440263</v>
      </c>
      <c r="E15" s="11">
        <f>(E14+$Q$6)/$Q$5-$Q$3</f>
        <v>68.545723270440263</v>
      </c>
      <c r="F15" s="11">
        <f>(F14+$Q$6)/$Q$5-$Q$3</f>
        <v>68.545723270440263</v>
      </c>
      <c r="G15" s="30">
        <f>AVERAGE(D15:F15)</f>
        <v>68.545723270440263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Dec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130"/>
    </row>
    <row r="16" spans="1:52">
      <c r="A16" s="259"/>
      <c r="B16" s="17" t="s">
        <v>4</v>
      </c>
      <c r="C16" s="19" t="s">
        <v>9</v>
      </c>
      <c r="D16" s="4">
        <f>+(D15+$Q$3)/$Q$2</f>
        <v>8.4213836477987428E-2</v>
      </c>
      <c r="E16" s="4">
        <f>+(E15+$Q$3)/$Q$2</f>
        <v>8.4213836477987428E-2</v>
      </c>
      <c r="F16" s="4">
        <f>+(F15+$Q$3)/$Q$2</f>
        <v>8.4213836477987428E-2</v>
      </c>
      <c r="G16" s="31">
        <f>AVERAGE(D16:F16)</f>
        <v>8.4213836477987428E-2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30"/>
    </row>
    <row r="17" spans="1:52">
      <c r="A17" s="260"/>
      <c r="B17" s="17" t="s">
        <v>6</v>
      </c>
      <c r="C17" s="19" t="s">
        <v>11</v>
      </c>
      <c r="D17" s="11">
        <f>D14*$Q$8</f>
        <v>195.98976000000002</v>
      </c>
      <c r="E17" s="11">
        <f>E14*$Q$8</f>
        <v>195.98976000000002</v>
      </c>
      <c r="F17" s="11">
        <f>F14*$Q$8</f>
        <v>195.98976000000002</v>
      </c>
      <c r="G17" s="30">
        <f t="shared" ref="G17:G18" si="2">AVERAGE(D17:F17)</f>
        <v>195.98976000000002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130"/>
    </row>
    <row r="18" spans="1:52" ht="15.75" thickBot="1">
      <c r="A18" s="261"/>
      <c r="B18" s="20" t="s">
        <v>7</v>
      </c>
      <c r="C18" s="21" t="s">
        <v>12</v>
      </c>
      <c r="D18" s="22">
        <f>$P$10*10*D17/1000</f>
        <v>9.799488000000002</v>
      </c>
      <c r="E18" s="22">
        <f>$P$10*10*E17/1000</f>
        <v>9.799488000000002</v>
      </c>
      <c r="F18" s="22">
        <f>$P$10*10*F17/1000</f>
        <v>9.799488000000002</v>
      </c>
      <c r="G18" s="32">
        <f t="shared" si="2"/>
        <v>9.799488000000002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130"/>
    </row>
    <row r="19" spans="1:52" ht="15.75" thickBot="1">
      <c r="A19" s="258">
        <v>4</v>
      </c>
      <c r="B19" s="24" t="s">
        <v>5</v>
      </c>
      <c r="C19" s="36" t="s">
        <v>10</v>
      </c>
      <c r="D19" s="8">
        <v>8.6999999999999993</v>
      </c>
      <c r="E19" s="8">
        <v>8.6999999999999993</v>
      </c>
      <c r="F19" s="8">
        <v>8.6999999999999993</v>
      </c>
      <c r="G19" s="37">
        <f>AVERAGE(D19:F19)</f>
        <v>8.6999999999999993</v>
      </c>
      <c r="H19" s="241" t="str">
        <f>IF(G19&lt;$I$163,"Under",IF(AND(G19&gt;=$I$163,G19&lt;=$I$165),"Normal",IF(G19&gt;=$I$165,"Over","Prøv igen")))</f>
        <v>Over</v>
      </c>
      <c r="I19" s="76">
        <f>+G19</f>
        <v>8.6999999999999993</v>
      </c>
      <c r="J19" s="77">
        <f>+G20</f>
        <v>54.109874213836484</v>
      </c>
      <c r="K19" s="83">
        <f>+G21</f>
        <v>7.1006289308176096E-2</v>
      </c>
      <c r="L19" s="79">
        <f>+G22</f>
        <v>157.88064</v>
      </c>
      <c r="M19" s="82">
        <f>+G23</f>
        <v>7.8940320000000002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130"/>
    </row>
    <row r="20" spans="1:52">
      <c r="A20" s="259"/>
      <c r="B20" s="17" t="s">
        <v>3</v>
      </c>
      <c r="C20" s="18" t="s">
        <v>8</v>
      </c>
      <c r="D20" s="11">
        <f>(D19+$Q$6)/$Q$5-$Q$3</f>
        <v>54.109874213836477</v>
      </c>
      <c r="E20" s="11">
        <f>(E19+$Q$6)/$Q$5-$Q$3</f>
        <v>54.109874213836477</v>
      </c>
      <c r="F20" s="11">
        <f>(F19+$Q$6)/$Q$5-$Q$3</f>
        <v>54.109874213836477</v>
      </c>
      <c r="G20" s="30">
        <f>AVERAGE(D20:F20)</f>
        <v>54.109874213836484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130"/>
    </row>
    <row r="21" spans="1:52">
      <c r="A21" s="259"/>
      <c r="B21" s="17" t="s">
        <v>4</v>
      </c>
      <c r="C21" s="19" t="s">
        <v>9</v>
      </c>
      <c r="D21" s="4">
        <f>+(D20+$Q$3)/$Q$2</f>
        <v>7.1006289308176096E-2</v>
      </c>
      <c r="E21" s="4">
        <f>+(E20+$Q$3)/$Q$2</f>
        <v>7.1006289308176096E-2</v>
      </c>
      <c r="F21" s="4">
        <f>+(F20+$Q$3)/$Q$2</f>
        <v>7.1006289308176096E-2</v>
      </c>
      <c r="G21" s="31">
        <f>AVERAGE(D21:F21)</f>
        <v>7.1006289308176096E-2</v>
      </c>
      <c r="H21" s="242"/>
      <c r="I21" s="156"/>
      <c r="J21" s="157"/>
      <c r="K21" s="157"/>
      <c r="L21" s="157"/>
      <c r="M21" s="157"/>
      <c r="N21" s="223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130"/>
    </row>
    <row r="22" spans="1:52">
      <c r="A22" s="260"/>
      <c r="B22" s="17" t="s">
        <v>6</v>
      </c>
      <c r="C22" s="19" t="s">
        <v>11</v>
      </c>
      <c r="D22" s="11">
        <f>D19*$Q$8</f>
        <v>157.88064</v>
      </c>
      <c r="E22" s="11">
        <f>E19*$Q$8</f>
        <v>157.88064</v>
      </c>
      <c r="F22" s="11">
        <f>F19*$Q$8</f>
        <v>157.88064</v>
      </c>
      <c r="G22" s="30">
        <f t="shared" ref="G22:G23" si="3">AVERAGE(D22:F22)</f>
        <v>157.88064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130"/>
    </row>
    <row r="23" spans="1:52" ht="16.5" thickBot="1">
      <c r="A23" s="261"/>
      <c r="B23" s="20" t="s">
        <v>7</v>
      </c>
      <c r="C23" s="21" t="s">
        <v>12</v>
      </c>
      <c r="D23" s="22">
        <f>$P$10*10*D22/1000</f>
        <v>7.8940320000000002</v>
      </c>
      <c r="E23" s="22">
        <f>$P$10*10*E22/1000</f>
        <v>7.8940320000000002</v>
      </c>
      <c r="F23" s="22">
        <f>$P$10*10*F22/1000</f>
        <v>7.8940320000000002</v>
      </c>
      <c r="G23" s="32">
        <f t="shared" si="3"/>
        <v>7.8940320000000002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130"/>
    </row>
    <row r="24" spans="1:52" ht="16.5" thickBot="1">
      <c r="A24" s="258">
        <v>5</v>
      </c>
      <c r="B24" s="24" t="s">
        <v>5</v>
      </c>
      <c r="C24" s="36" t="s">
        <v>10</v>
      </c>
      <c r="D24" s="8">
        <v>8.6999999999999993</v>
      </c>
      <c r="E24" s="8">
        <v>8.6999999999999993</v>
      </c>
      <c r="F24" s="8">
        <v>8.6999999999999993</v>
      </c>
      <c r="G24" s="37">
        <f>AVERAGE(D24:F24)</f>
        <v>8.6999999999999993</v>
      </c>
      <c r="H24" s="241" t="str">
        <f>IF(G24&lt;$I$163,"Under",IF(AND(G24&gt;=$I$163,G24&lt;=$I$165),"Normal",IF(G24&gt;=$I$165,"Over","Prøv igen")))</f>
        <v>Over</v>
      </c>
      <c r="I24" s="76">
        <f>+G24</f>
        <v>8.6999999999999993</v>
      </c>
      <c r="J24" s="77">
        <f>+G25</f>
        <v>54.109874213836484</v>
      </c>
      <c r="K24" s="83">
        <f>+G26</f>
        <v>7.1006289308176096E-2</v>
      </c>
      <c r="L24" s="79">
        <f>+G27</f>
        <v>157.88064</v>
      </c>
      <c r="M24" s="82">
        <f>+G28</f>
        <v>7.8940320000000002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130"/>
    </row>
    <row r="25" spans="1:52" ht="15.75">
      <c r="A25" s="259"/>
      <c r="B25" s="17" t="s">
        <v>3</v>
      </c>
      <c r="C25" s="18" t="s">
        <v>8</v>
      </c>
      <c r="D25" s="11">
        <f>(D24+$Q$6)/$Q$5-$Q$3</f>
        <v>54.109874213836477</v>
      </c>
      <c r="E25" s="11">
        <f>(E24+$Q$6)/$Q$5-$Q$3</f>
        <v>54.109874213836477</v>
      </c>
      <c r="F25" s="11">
        <f>(F24+$Q$6)/$Q$5-$Q$3</f>
        <v>54.109874213836477</v>
      </c>
      <c r="G25" s="30">
        <f>AVERAGE(D25:F25)</f>
        <v>54.109874213836484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130"/>
    </row>
    <row r="26" spans="1:52" ht="15.75">
      <c r="A26" s="259"/>
      <c r="B26" s="17" t="s">
        <v>4</v>
      </c>
      <c r="C26" s="19" t="s">
        <v>9</v>
      </c>
      <c r="D26" s="4">
        <f>+(D25+$Q$3)/$Q$2</f>
        <v>7.1006289308176096E-2</v>
      </c>
      <c r="E26" s="4">
        <f>+(E25+$Q$3)/$Q$2</f>
        <v>7.1006289308176096E-2</v>
      </c>
      <c r="F26" s="4">
        <f>+(F25+$Q$3)/$Q$2</f>
        <v>7.1006289308176096E-2</v>
      </c>
      <c r="G26" s="31">
        <f>AVERAGE(D26:F26)</f>
        <v>7.1006289308176096E-2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130"/>
    </row>
    <row r="27" spans="1:52">
      <c r="A27" s="260"/>
      <c r="B27" s="17" t="s">
        <v>6</v>
      </c>
      <c r="C27" s="19" t="s">
        <v>11</v>
      </c>
      <c r="D27" s="11">
        <f>D24*$Q$8</f>
        <v>157.88064</v>
      </c>
      <c r="E27" s="11">
        <f>E24*$Q$8</f>
        <v>157.88064</v>
      </c>
      <c r="F27" s="11">
        <f>F24*$Q$8</f>
        <v>157.88064</v>
      </c>
      <c r="G27" s="30">
        <f t="shared" ref="G27:G28" si="4">AVERAGE(D27:F27)</f>
        <v>157.88064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130"/>
    </row>
    <row r="28" spans="1:52" ht="15.75" thickBot="1">
      <c r="A28" s="261"/>
      <c r="B28" s="20" t="s">
        <v>7</v>
      </c>
      <c r="C28" s="21" t="s">
        <v>12</v>
      </c>
      <c r="D28" s="22">
        <f>$P$10*10*D27/1000</f>
        <v>7.8940320000000002</v>
      </c>
      <c r="E28" s="22">
        <f>$P$10*10*E27/1000</f>
        <v>7.8940320000000002</v>
      </c>
      <c r="F28" s="22">
        <f>$P$10*10*F27/1000</f>
        <v>7.8940320000000002</v>
      </c>
      <c r="G28" s="32">
        <f t="shared" si="4"/>
        <v>7.8940320000000002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130"/>
    </row>
    <row r="29" spans="1:52" ht="15.75" thickBot="1">
      <c r="A29" s="258">
        <v>6</v>
      </c>
      <c r="B29" s="24" t="s">
        <v>5</v>
      </c>
      <c r="C29" s="36" t="s">
        <v>10</v>
      </c>
      <c r="D29" s="8">
        <v>10.8</v>
      </c>
      <c r="E29" s="8">
        <v>10.8</v>
      </c>
      <c r="F29" s="8">
        <v>10.8</v>
      </c>
      <c r="G29" s="37">
        <f>AVERAGE(D29:F29)</f>
        <v>10.800000000000002</v>
      </c>
      <c r="H29" s="241" t="str">
        <f>IF(G29&lt;$I$163,"Under",IF(AND(G29&gt;=$I$163,G29&lt;=$I$165),"Normal",IF(G29&gt;=$I$165,"Over","Prøv igen")))</f>
        <v>Over</v>
      </c>
      <c r="I29" s="76">
        <f>+G29</f>
        <v>10.800000000000002</v>
      </c>
      <c r="J29" s="77">
        <f>+G30</f>
        <v>68.545723270440263</v>
      </c>
      <c r="K29" s="83">
        <f>+G31</f>
        <v>8.4213836477987428E-2</v>
      </c>
      <c r="L29" s="79">
        <f>+G32</f>
        <v>195.98976000000002</v>
      </c>
      <c r="M29" s="82">
        <f>+G33</f>
        <v>9.799488000000002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130"/>
    </row>
    <row r="30" spans="1:52">
      <c r="A30" s="259"/>
      <c r="B30" s="17" t="s">
        <v>3</v>
      </c>
      <c r="C30" s="18" t="s">
        <v>8</v>
      </c>
      <c r="D30" s="11">
        <f>(D29+$Q$6)/$Q$5-$Q$3</f>
        <v>68.545723270440263</v>
      </c>
      <c r="E30" s="11">
        <f>(E29+$Q$6)/$Q$5-$Q$3</f>
        <v>68.545723270440263</v>
      </c>
      <c r="F30" s="11">
        <f>(F29+$Q$6)/$Q$5-$Q$3</f>
        <v>68.545723270440263</v>
      </c>
      <c r="G30" s="30">
        <f>AVERAGE(D30:F30)</f>
        <v>68.545723270440263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130"/>
    </row>
    <row r="31" spans="1:52">
      <c r="A31" s="259"/>
      <c r="B31" s="17" t="s">
        <v>4</v>
      </c>
      <c r="C31" s="19" t="s">
        <v>9</v>
      </c>
      <c r="D31" s="4">
        <f>+(D30+$Q$3)/$Q$2</f>
        <v>8.4213836477987428E-2</v>
      </c>
      <c r="E31" s="4">
        <f>+(E30+$Q$3)/$Q$2</f>
        <v>8.4213836477987428E-2</v>
      </c>
      <c r="F31" s="4">
        <f>+(F30+$Q$3)/$Q$2</f>
        <v>8.4213836477987428E-2</v>
      </c>
      <c r="G31" s="31">
        <f>AVERAGE(D31:F31)</f>
        <v>8.4213836477987428E-2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130"/>
    </row>
    <row r="32" spans="1:52">
      <c r="A32" s="260"/>
      <c r="B32" s="17" t="s">
        <v>6</v>
      </c>
      <c r="C32" s="19" t="s">
        <v>11</v>
      </c>
      <c r="D32" s="11">
        <f>D29*$Q$8</f>
        <v>195.98976000000002</v>
      </c>
      <c r="E32" s="11">
        <f>E29*$Q$8</f>
        <v>195.98976000000002</v>
      </c>
      <c r="F32" s="11">
        <f>F29*$Q$8</f>
        <v>195.98976000000002</v>
      </c>
      <c r="G32" s="30">
        <f t="shared" ref="G32:G33" si="5">AVERAGE(D32:F32)</f>
        <v>195.98976000000002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30"/>
    </row>
    <row r="33" spans="1:52" ht="15.75" thickBot="1">
      <c r="A33" s="261"/>
      <c r="B33" s="20" t="s">
        <v>7</v>
      </c>
      <c r="C33" s="21" t="s">
        <v>12</v>
      </c>
      <c r="D33" s="22">
        <f>$P$10*10*D32/1000</f>
        <v>9.799488000000002</v>
      </c>
      <c r="E33" s="22">
        <f>$P$10*10*E32/1000</f>
        <v>9.799488000000002</v>
      </c>
      <c r="F33" s="22">
        <f>$P$10*10*F32/1000</f>
        <v>9.799488000000002</v>
      </c>
      <c r="G33" s="32">
        <f t="shared" si="5"/>
        <v>9.799488000000002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130"/>
    </row>
    <row r="34" spans="1:52" ht="15.75" thickBot="1">
      <c r="A34" s="258">
        <v>7</v>
      </c>
      <c r="B34" s="24" t="s">
        <v>5</v>
      </c>
      <c r="C34" s="36" t="s">
        <v>10</v>
      </c>
      <c r="D34" s="8">
        <v>8.6999999999999993</v>
      </c>
      <c r="E34" s="8">
        <v>8.6999999999999993</v>
      </c>
      <c r="F34" s="8">
        <v>8.6999999999999993</v>
      </c>
      <c r="G34" s="37">
        <f>AVERAGE(D34:F34)</f>
        <v>8.6999999999999993</v>
      </c>
      <c r="H34" s="241" t="str">
        <f>IF(G34&lt;$I$163,"Under",IF(AND(G34&gt;=$I$163,G34&lt;=$I$165),"Normal",IF(G34&gt;=$I$165,"Over","Prøv igen")))</f>
        <v>Over</v>
      </c>
      <c r="I34" s="76">
        <f>+G34</f>
        <v>8.6999999999999993</v>
      </c>
      <c r="J34" s="77">
        <f>+G35</f>
        <v>54.109874213836484</v>
      </c>
      <c r="K34" s="83">
        <f>+G36</f>
        <v>7.1006289308176096E-2</v>
      </c>
      <c r="L34" s="79">
        <f>+G37</f>
        <v>157.88064</v>
      </c>
      <c r="M34" s="82">
        <f>+G38</f>
        <v>7.8940320000000002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130"/>
    </row>
    <row r="35" spans="1:52">
      <c r="A35" s="259"/>
      <c r="B35" s="17" t="s">
        <v>3</v>
      </c>
      <c r="C35" s="18" t="s">
        <v>8</v>
      </c>
      <c r="D35" s="11">
        <f>(D34+$Q$6)/$Q$5-$Q$3</f>
        <v>54.109874213836477</v>
      </c>
      <c r="E35" s="11">
        <f>(E34+$Q$6)/$Q$5-$Q$3</f>
        <v>54.109874213836477</v>
      </c>
      <c r="F35" s="11">
        <f>(F34+$Q$6)/$Q$5-$Q$3</f>
        <v>54.109874213836477</v>
      </c>
      <c r="G35" s="30">
        <f>AVERAGE(D35:F35)</f>
        <v>54.109874213836484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130"/>
    </row>
    <row r="36" spans="1:52">
      <c r="A36" s="259"/>
      <c r="B36" s="17" t="s">
        <v>4</v>
      </c>
      <c r="C36" s="19" t="s">
        <v>9</v>
      </c>
      <c r="D36" s="4">
        <f>+(D35+$Q$3)/$Q$2</f>
        <v>7.1006289308176096E-2</v>
      </c>
      <c r="E36" s="4">
        <f>+(E35+$Q$3)/$Q$2</f>
        <v>7.1006289308176096E-2</v>
      </c>
      <c r="F36" s="4">
        <f>+(F35+$Q$3)/$Q$2</f>
        <v>7.1006289308176096E-2</v>
      </c>
      <c r="G36" s="31">
        <f>AVERAGE(D36:F36)</f>
        <v>7.1006289308176096E-2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130"/>
    </row>
    <row r="37" spans="1:52">
      <c r="A37" s="260"/>
      <c r="B37" s="17" t="s">
        <v>6</v>
      </c>
      <c r="C37" s="19" t="s">
        <v>11</v>
      </c>
      <c r="D37" s="11">
        <f>D34*$Q$8</f>
        <v>157.88064</v>
      </c>
      <c r="E37" s="11">
        <f>E34*$Q$8</f>
        <v>157.88064</v>
      </c>
      <c r="F37" s="11">
        <f>F34*$Q$8</f>
        <v>157.88064</v>
      </c>
      <c r="G37" s="30">
        <f t="shared" ref="G37:G38" si="6">AVERAGE(D37:F37)</f>
        <v>157.88064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130"/>
    </row>
    <row r="38" spans="1:52" ht="15.75" thickBot="1">
      <c r="A38" s="261"/>
      <c r="B38" s="20" t="s">
        <v>7</v>
      </c>
      <c r="C38" s="21" t="s">
        <v>12</v>
      </c>
      <c r="D38" s="22">
        <f>$P$10*10*D37/1000</f>
        <v>7.8940320000000002</v>
      </c>
      <c r="E38" s="22">
        <f>$P$10*10*E37/1000</f>
        <v>7.8940320000000002</v>
      </c>
      <c r="F38" s="22">
        <f>$P$10*10*F37/1000</f>
        <v>7.8940320000000002</v>
      </c>
      <c r="G38" s="32">
        <f t="shared" si="6"/>
        <v>7.8940320000000002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130"/>
    </row>
    <row r="39" spans="1:52" ht="15.75" thickBot="1">
      <c r="A39" s="258">
        <v>8</v>
      </c>
      <c r="B39" s="24" t="s">
        <v>5</v>
      </c>
      <c r="C39" s="36" t="s">
        <v>10</v>
      </c>
      <c r="D39" s="8">
        <v>8.6999999999999993</v>
      </c>
      <c r="E39" s="8">
        <v>8.6999999999999993</v>
      </c>
      <c r="F39" s="8">
        <v>8.6999999999999993</v>
      </c>
      <c r="G39" s="37">
        <f>AVERAGE(D39:F39)</f>
        <v>8.6999999999999993</v>
      </c>
      <c r="H39" s="241" t="str">
        <f>IF(G39&lt;$I$163,"Under",IF(AND(G39&gt;=$I$163,G39&lt;=$I$165),"Normal",IF(G39&gt;=$I$165,"Over","Prøv igen")))</f>
        <v>Over</v>
      </c>
      <c r="I39" s="76">
        <f>+G39</f>
        <v>8.6999999999999993</v>
      </c>
      <c r="J39" s="77">
        <f>+G40</f>
        <v>54.109874213836484</v>
      </c>
      <c r="K39" s="83">
        <f>+G41</f>
        <v>7.1006289308176096E-2</v>
      </c>
      <c r="L39" s="79">
        <f>+G42</f>
        <v>157.88064</v>
      </c>
      <c r="M39" s="82">
        <f>+G43</f>
        <v>7.8940320000000002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130"/>
    </row>
    <row r="40" spans="1:52">
      <c r="A40" s="259"/>
      <c r="B40" s="17" t="s">
        <v>3</v>
      </c>
      <c r="C40" s="18" t="s">
        <v>8</v>
      </c>
      <c r="D40" s="11">
        <f>(D39+$Q$6)/$Q$5-$Q$3</f>
        <v>54.109874213836477</v>
      </c>
      <c r="E40" s="11">
        <f>(E39+$Q$6)/$Q$5-$Q$3</f>
        <v>54.109874213836477</v>
      </c>
      <c r="F40" s="11">
        <f>(F39+$Q$6)/$Q$5-$Q$3</f>
        <v>54.109874213836477</v>
      </c>
      <c r="G40" s="30">
        <f>AVERAGE(D40:F40)</f>
        <v>54.109874213836484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130"/>
    </row>
    <row r="41" spans="1:52">
      <c r="A41" s="259"/>
      <c r="B41" s="17" t="s">
        <v>4</v>
      </c>
      <c r="C41" s="19" t="s">
        <v>9</v>
      </c>
      <c r="D41" s="4">
        <f>+(D40+$Q$3)/$Q$2</f>
        <v>7.1006289308176096E-2</v>
      </c>
      <c r="E41" s="4">
        <f>+(E40+$Q$3)/$Q$2</f>
        <v>7.1006289308176096E-2</v>
      </c>
      <c r="F41" s="4">
        <f>+(F40+$Q$3)/$Q$2</f>
        <v>7.1006289308176096E-2</v>
      </c>
      <c r="G41" s="31">
        <f>AVERAGE(D41:F41)</f>
        <v>7.1006289308176096E-2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130"/>
    </row>
    <row r="42" spans="1:52">
      <c r="A42" s="260"/>
      <c r="B42" s="17" t="s">
        <v>6</v>
      </c>
      <c r="C42" s="19" t="s">
        <v>11</v>
      </c>
      <c r="D42" s="11">
        <f>D39*$Q$8</f>
        <v>157.88064</v>
      </c>
      <c r="E42" s="11">
        <f>E39*$Q$8</f>
        <v>157.88064</v>
      </c>
      <c r="F42" s="11">
        <f>F39*$Q$8</f>
        <v>157.88064</v>
      </c>
      <c r="G42" s="30">
        <f t="shared" ref="G42:G43" si="7">AVERAGE(D42:F42)</f>
        <v>157.88064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130"/>
    </row>
    <row r="43" spans="1:52" ht="15.75" thickBot="1">
      <c r="A43" s="261"/>
      <c r="B43" s="20" t="s">
        <v>7</v>
      </c>
      <c r="C43" s="21" t="s">
        <v>12</v>
      </c>
      <c r="D43" s="22">
        <f>$P$10*10*D42/1000</f>
        <v>7.8940320000000002</v>
      </c>
      <c r="E43" s="22">
        <f>$P$10*10*E42/1000</f>
        <v>7.8940320000000002</v>
      </c>
      <c r="F43" s="22">
        <f>$P$10*10*F42/1000</f>
        <v>7.8940320000000002</v>
      </c>
      <c r="G43" s="32">
        <f t="shared" si="7"/>
        <v>7.8940320000000002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130"/>
    </row>
    <row r="44" spans="1:52" ht="15.75" thickBot="1">
      <c r="A44" s="258">
        <v>9</v>
      </c>
      <c r="B44" s="24" t="s">
        <v>5</v>
      </c>
      <c r="C44" s="36" t="s">
        <v>10</v>
      </c>
      <c r="D44" s="8">
        <v>11</v>
      </c>
      <c r="E44" s="8">
        <v>11</v>
      </c>
      <c r="F44" s="8">
        <v>11</v>
      </c>
      <c r="G44" s="37">
        <f>AVERAGE(D44:F44)</f>
        <v>11</v>
      </c>
      <c r="H44" s="241" t="str">
        <f>IF(G44&lt;$I$163,"Under",IF(AND(G44&gt;=$I$163,G44&lt;=$I$165),"Normal",IF(G44&gt;=$I$165,"Over","Prøv igen")))</f>
        <v>Over</v>
      </c>
      <c r="I44" s="76">
        <f>+G44</f>
        <v>11</v>
      </c>
      <c r="J44" s="77">
        <f>+G45</f>
        <v>69.920566037735853</v>
      </c>
      <c r="K44" s="83">
        <f>+G46</f>
        <v>8.5471698113207553E-2</v>
      </c>
      <c r="L44" s="79">
        <f>+G47</f>
        <v>199.61920000000001</v>
      </c>
      <c r="M44" s="82">
        <f>+G48</f>
        <v>9.9809600000000014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130"/>
    </row>
    <row r="45" spans="1:52">
      <c r="A45" s="259"/>
      <c r="B45" s="17" t="s">
        <v>3</v>
      </c>
      <c r="C45" s="18" t="s">
        <v>8</v>
      </c>
      <c r="D45" s="11">
        <f>(D44+$Q$6)/$Q$5-$Q$3</f>
        <v>69.920566037735853</v>
      </c>
      <c r="E45" s="11">
        <f>(E44+$Q$6)/$Q$5-$Q$3</f>
        <v>69.920566037735853</v>
      </c>
      <c r="F45" s="11">
        <f>(F44+$Q$6)/$Q$5-$Q$3</f>
        <v>69.920566037735853</v>
      </c>
      <c r="G45" s="30">
        <f>AVERAGE(D45:F45)</f>
        <v>69.920566037735853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130"/>
    </row>
    <row r="46" spans="1:52">
      <c r="A46" s="259"/>
      <c r="B46" s="17" t="s">
        <v>4</v>
      </c>
      <c r="C46" s="19" t="s">
        <v>9</v>
      </c>
      <c r="D46" s="4">
        <f>+(D45+$Q$3)/$Q$2</f>
        <v>8.5471698113207553E-2</v>
      </c>
      <c r="E46" s="4">
        <f>+(E45+$Q$3)/$Q$2</f>
        <v>8.5471698113207553E-2</v>
      </c>
      <c r="F46" s="4">
        <f>+(F45+$Q$3)/$Q$2</f>
        <v>8.5471698113207553E-2</v>
      </c>
      <c r="G46" s="31">
        <f>AVERAGE(D46:F46)</f>
        <v>8.5471698113207553E-2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130"/>
    </row>
    <row r="47" spans="1:52">
      <c r="A47" s="260"/>
      <c r="B47" s="17" t="s">
        <v>6</v>
      </c>
      <c r="C47" s="19" t="s">
        <v>11</v>
      </c>
      <c r="D47" s="11">
        <f>D44*$Q$8</f>
        <v>199.61920000000001</v>
      </c>
      <c r="E47" s="11">
        <f>E44*$Q$8</f>
        <v>199.61920000000001</v>
      </c>
      <c r="F47" s="11">
        <f>F44*$Q$8</f>
        <v>199.61920000000001</v>
      </c>
      <c r="G47" s="30">
        <f t="shared" ref="G47:G48" si="8">AVERAGE(D47:F47)</f>
        <v>199.61920000000001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30"/>
    </row>
    <row r="48" spans="1:52" ht="15.75" thickBot="1">
      <c r="A48" s="261"/>
      <c r="B48" s="20" t="s">
        <v>7</v>
      </c>
      <c r="C48" s="21" t="s">
        <v>12</v>
      </c>
      <c r="D48" s="22">
        <f>$P$10*10*D47/1000</f>
        <v>9.9809600000000014</v>
      </c>
      <c r="E48" s="22">
        <f>$P$10*10*E47/1000</f>
        <v>9.9809600000000014</v>
      </c>
      <c r="F48" s="22">
        <f>$P$10*10*F47/1000</f>
        <v>9.9809600000000014</v>
      </c>
      <c r="G48" s="32">
        <f t="shared" si="8"/>
        <v>9.9809600000000014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30"/>
    </row>
    <row r="49" spans="1:52" ht="15.75" thickBot="1">
      <c r="A49" s="258">
        <v>10</v>
      </c>
      <c r="B49" s="24" t="s">
        <v>5</v>
      </c>
      <c r="C49" s="36" t="s">
        <v>10</v>
      </c>
      <c r="D49" s="8">
        <v>8.6999999999999993</v>
      </c>
      <c r="E49" s="8">
        <v>8.6999999999999993</v>
      </c>
      <c r="F49" s="8">
        <v>8.6999999999999993</v>
      </c>
      <c r="G49" s="37">
        <f>AVERAGE(D49:F49)</f>
        <v>8.6999999999999993</v>
      </c>
      <c r="H49" s="241" t="str">
        <f>IF(G49&lt;$I$163,"Under",IF(AND(G49&gt;=$I$163,G49&lt;=$I$165),"Normal",IF(G49&gt;=$I$165,"Over","Prøv igen")))</f>
        <v>Over</v>
      </c>
      <c r="I49" s="76">
        <f>+G49</f>
        <v>8.6999999999999993</v>
      </c>
      <c r="J49" s="77">
        <f>+G50</f>
        <v>54.109874213836484</v>
      </c>
      <c r="K49" s="83">
        <f>+G51</f>
        <v>7.1006289308176096E-2</v>
      </c>
      <c r="L49" s="79">
        <f>+G52</f>
        <v>157.88064</v>
      </c>
      <c r="M49" s="82">
        <f>+G53</f>
        <v>7.8940320000000002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30"/>
    </row>
    <row r="50" spans="1:52">
      <c r="A50" s="259"/>
      <c r="B50" s="17" t="s">
        <v>3</v>
      </c>
      <c r="C50" s="18" t="s">
        <v>8</v>
      </c>
      <c r="D50" s="11">
        <f>(D49+$Q$6)/$Q$5-$Q$3</f>
        <v>54.109874213836477</v>
      </c>
      <c r="E50" s="11">
        <f>(E49+$Q$6)/$Q$5-$Q$3</f>
        <v>54.109874213836477</v>
      </c>
      <c r="F50" s="11">
        <f>(F49+$Q$6)/$Q$5-$Q$3</f>
        <v>54.109874213836477</v>
      </c>
      <c r="G50" s="30">
        <f>AVERAGE(D50:F50)</f>
        <v>54.109874213836484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30"/>
    </row>
    <row r="51" spans="1:52">
      <c r="A51" s="259"/>
      <c r="B51" s="17" t="s">
        <v>4</v>
      </c>
      <c r="C51" s="19" t="s">
        <v>9</v>
      </c>
      <c r="D51" s="4">
        <f>+(D50+$Q$3)/$Q$2</f>
        <v>7.1006289308176096E-2</v>
      </c>
      <c r="E51" s="4">
        <f>+(E50+$Q$3)/$Q$2</f>
        <v>7.1006289308176096E-2</v>
      </c>
      <c r="F51" s="4">
        <f>+(F50+$Q$3)/$Q$2</f>
        <v>7.1006289308176096E-2</v>
      </c>
      <c r="G51" s="31">
        <f>AVERAGE(D51:F51)</f>
        <v>7.1006289308176096E-2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30"/>
    </row>
    <row r="52" spans="1:52">
      <c r="A52" s="260"/>
      <c r="B52" s="17" t="s">
        <v>6</v>
      </c>
      <c r="C52" s="19" t="s">
        <v>11</v>
      </c>
      <c r="D52" s="11">
        <f>D49*$Q$8</f>
        <v>157.88064</v>
      </c>
      <c r="E52" s="11">
        <f>E49*$Q$8</f>
        <v>157.88064</v>
      </c>
      <c r="F52" s="11">
        <f>F49*$Q$8</f>
        <v>157.88064</v>
      </c>
      <c r="G52" s="30">
        <f t="shared" ref="G52:G53" si="9">AVERAGE(D52:F52)</f>
        <v>157.88064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30"/>
    </row>
    <row r="53" spans="1:52" ht="15.75" thickBot="1">
      <c r="A53" s="261"/>
      <c r="B53" s="20" t="s">
        <v>7</v>
      </c>
      <c r="C53" s="21" t="s">
        <v>12</v>
      </c>
      <c r="D53" s="22">
        <f>$P$10*10*D52/1000</f>
        <v>7.8940320000000002</v>
      </c>
      <c r="E53" s="22">
        <f>$P$10*10*E52/1000</f>
        <v>7.8940320000000002</v>
      </c>
      <c r="F53" s="22">
        <f>$P$10*10*F52/1000</f>
        <v>7.8940320000000002</v>
      </c>
      <c r="G53" s="32">
        <f t="shared" si="9"/>
        <v>7.8940320000000002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30"/>
    </row>
    <row r="54" spans="1:52" ht="15.75" thickBot="1">
      <c r="A54" s="255">
        <v>11</v>
      </c>
      <c r="B54" s="24" t="s">
        <v>5</v>
      </c>
      <c r="C54" s="36" t="s">
        <v>10</v>
      </c>
      <c r="D54" s="8">
        <v>8.6999999999999993</v>
      </c>
      <c r="E54" s="8">
        <v>8.6999999999999993</v>
      </c>
      <c r="F54" s="8">
        <v>8.6999999999999993</v>
      </c>
      <c r="G54" s="37">
        <f>AVERAGE(D54:F54)</f>
        <v>8.6999999999999993</v>
      </c>
      <c r="H54" s="241" t="str">
        <f>IF(G54&lt;$I$163,"Under",IF(AND(G54&gt;=$I$163,G54&lt;=$I$165),"Normal",IF(G54&gt;=$I$165,"Over","Prøv igen")))</f>
        <v>Over</v>
      </c>
      <c r="I54" s="76">
        <f>+G54</f>
        <v>8.6999999999999993</v>
      </c>
      <c r="J54" s="77">
        <f>+G55</f>
        <v>54.109874213836484</v>
      </c>
      <c r="K54" s="83">
        <f>+G56</f>
        <v>7.1006289308176096E-2</v>
      </c>
      <c r="L54" s="79">
        <f>+G57</f>
        <v>157.88064</v>
      </c>
      <c r="M54" s="82">
        <f>+G58</f>
        <v>7.8940320000000002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30"/>
    </row>
    <row r="55" spans="1:52">
      <c r="A55" s="256"/>
      <c r="B55" s="17" t="s">
        <v>3</v>
      </c>
      <c r="C55" s="18" t="s">
        <v>8</v>
      </c>
      <c r="D55" s="11">
        <f>(D54+$Q$6)/$Q$5-$Q$3</f>
        <v>54.109874213836477</v>
      </c>
      <c r="E55" s="11">
        <f>(E54+$Q$6)/$Q$5-$Q$3</f>
        <v>54.109874213836477</v>
      </c>
      <c r="F55" s="11">
        <f>(F54+$Q$6)/$Q$5-$Q$3</f>
        <v>54.109874213836477</v>
      </c>
      <c r="G55" s="30">
        <f>AVERAGE(D55:F55)</f>
        <v>54.109874213836484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30"/>
    </row>
    <row r="56" spans="1:52">
      <c r="A56" s="256"/>
      <c r="B56" s="17" t="s">
        <v>4</v>
      </c>
      <c r="C56" s="19" t="s">
        <v>9</v>
      </c>
      <c r="D56" s="4">
        <f>+(D55+$Q$3)/$Q$2</f>
        <v>7.1006289308176096E-2</v>
      </c>
      <c r="E56" s="4">
        <f>+(E55+$Q$3)/$Q$2</f>
        <v>7.1006289308176096E-2</v>
      </c>
      <c r="F56" s="4">
        <f>+(F55+$Q$3)/$Q$2</f>
        <v>7.1006289308176096E-2</v>
      </c>
      <c r="G56" s="31">
        <f>AVERAGE(D56:F56)</f>
        <v>7.1006289308176096E-2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30"/>
    </row>
    <row r="57" spans="1:52">
      <c r="A57" s="256"/>
      <c r="B57" s="17" t="s">
        <v>6</v>
      </c>
      <c r="C57" s="19" t="s">
        <v>11</v>
      </c>
      <c r="D57" s="11">
        <f>D54*$Q$8</f>
        <v>157.88064</v>
      </c>
      <c r="E57" s="11">
        <f>E54*$Q$8</f>
        <v>157.88064</v>
      </c>
      <c r="F57" s="11">
        <f>F54*$Q$8</f>
        <v>157.88064</v>
      </c>
      <c r="G57" s="30">
        <f t="shared" ref="G57:G58" si="10">AVERAGE(D57:F57)</f>
        <v>157.88064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30"/>
    </row>
    <row r="58" spans="1:52" ht="15.75" thickBot="1">
      <c r="A58" s="257"/>
      <c r="B58" s="20" t="s">
        <v>7</v>
      </c>
      <c r="C58" s="21" t="s">
        <v>12</v>
      </c>
      <c r="D58" s="22">
        <f>$P$10*10*D57/1000</f>
        <v>7.8940320000000002</v>
      </c>
      <c r="E58" s="22">
        <f>$P$10*10*E57/1000</f>
        <v>7.8940320000000002</v>
      </c>
      <c r="F58" s="22">
        <f>$P$10*10*F57/1000</f>
        <v>7.8940320000000002</v>
      </c>
      <c r="G58" s="32">
        <f t="shared" si="10"/>
        <v>7.8940320000000002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30"/>
    </row>
    <row r="59" spans="1:52" ht="15.75" thickBot="1">
      <c r="A59" s="258">
        <v>12</v>
      </c>
      <c r="B59" s="24" t="s">
        <v>5</v>
      </c>
      <c r="C59" s="36" t="s">
        <v>10</v>
      </c>
      <c r="D59" s="8">
        <v>11.1</v>
      </c>
      <c r="E59" s="8">
        <v>11.1</v>
      </c>
      <c r="F59" s="8">
        <v>11.1</v>
      </c>
      <c r="G59" s="37">
        <f>AVERAGE(D59:F59)</f>
        <v>11.1</v>
      </c>
      <c r="H59" s="241" t="str">
        <f>IF(G59&lt;$I$163,"Under",IF(AND(G59&gt;=$I$163,G59&lt;=$I$165),"Normal",IF(G59&gt;=$I$165,"Over","Prøv igen")))</f>
        <v>Over</v>
      </c>
      <c r="I59" s="76">
        <f>+G59</f>
        <v>11.1</v>
      </c>
      <c r="J59" s="77">
        <f>+G60</f>
        <v>70.607987421383655</v>
      </c>
      <c r="K59" s="83">
        <f>+G61</f>
        <v>8.6100628930817616E-2</v>
      </c>
      <c r="L59" s="79">
        <f>+G62</f>
        <v>201.43392000000003</v>
      </c>
      <c r="M59" s="82">
        <f>+G63</f>
        <v>10.071695999999999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30"/>
    </row>
    <row r="60" spans="1:52">
      <c r="A60" s="259"/>
      <c r="B60" s="17" t="s">
        <v>3</v>
      </c>
      <c r="C60" s="18" t="s">
        <v>8</v>
      </c>
      <c r="D60" s="11">
        <f>(D59+$Q$6)/$Q$5-$Q$3</f>
        <v>70.607987421383655</v>
      </c>
      <c r="E60" s="11">
        <f>(E59+$Q$6)/$Q$5-$Q$3</f>
        <v>70.607987421383655</v>
      </c>
      <c r="F60" s="11">
        <f>(F59+$Q$6)/$Q$5-$Q$3</f>
        <v>70.607987421383655</v>
      </c>
      <c r="G60" s="30">
        <f>AVERAGE(D60:F60)</f>
        <v>70.607987421383655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30"/>
    </row>
    <row r="61" spans="1:52">
      <c r="A61" s="259"/>
      <c r="B61" s="17" t="s">
        <v>4</v>
      </c>
      <c r="C61" s="19" t="s">
        <v>9</v>
      </c>
      <c r="D61" s="4">
        <f>+(D60+$Q$3)/$Q$2</f>
        <v>8.6100628930817616E-2</v>
      </c>
      <c r="E61" s="4">
        <f>+(E60+$Q$3)/$Q$2</f>
        <v>8.6100628930817616E-2</v>
      </c>
      <c r="F61" s="4">
        <f>+(F60+$Q$3)/$Q$2</f>
        <v>8.6100628930817616E-2</v>
      </c>
      <c r="G61" s="31">
        <f>AVERAGE(D61:F61)</f>
        <v>8.6100628930817616E-2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30"/>
    </row>
    <row r="62" spans="1:52">
      <c r="A62" s="260"/>
      <c r="B62" s="17" t="s">
        <v>6</v>
      </c>
      <c r="C62" s="19" t="s">
        <v>11</v>
      </c>
      <c r="D62" s="11">
        <f>D59*$Q$8</f>
        <v>201.43392</v>
      </c>
      <c r="E62" s="11">
        <f>E59*$Q$8</f>
        <v>201.43392</v>
      </c>
      <c r="F62" s="11">
        <f>F59*$Q$8</f>
        <v>201.43392</v>
      </c>
      <c r="G62" s="30">
        <f t="shared" ref="G62:G63" si="11">AVERAGE(D62:F62)</f>
        <v>201.43392000000003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30"/>
    </row>
    <row r="63" spans="1:52" ht="15.75" thickBot="1">
      <c r="A63" s="261"/>
      <c r="B63" s="20" t="s">
        <v>7</v>
      </c>
      <c r="C63" s="21" t="s">
        <v>12</v>
      </c>
      <c r="D63" s="22">
        <f>$P$10*10*D62/1000</f>
        <v>10.071695999999999</v>
      </c>
      <c r="E63" s="22">
        <f>$P$10*10*E62/1000</f>
        <v>10.071695999999999</v>
      </c>
      <c r="F63" s="22">
        <f>$P$10*10*F62/1000</f>
        <v>10.071695999999999</v>
      </c>
      <c r="G63" s="32">
        <f t="shared" si="11"/>
        <v>10.071695999999999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30"/>
    </row>
    <row r="64" spans="1:52" ht="15.75" thickBot="1">
      <c r="A64" s="259">
        <v>13</v>
      </c>
      <c r="B64" s="24" t="s">
        <v>5</v>
      </c>
      <c r="C64" s="36" t="s">
        <v>10</v>
      </c>
      <c r="D64" s="8">
        <v>8.6999999999999993</v>
      </c>
      <c r="E64" s="8">
        <v>8.6999999999999993</v>
      </c>
      <c r="F64" s="8">
        <v>8.6999999999999993</v>
      </c>
      <c r="G64" s="37">
        <f>AVERAGE(D64:F64)</f>
        <v>8.6999999999999993</v>
      </c>
      <c r="H64" s="241" t="str">
        <f>IF(G64&lt;$I$163,"Under",IF(AND(G64&gt;=$I$163,G64&lt;=$I$165),"Normal",IF(G64&gt;=$I$165,"Over","Prøv igen")))</f>
        <v>Over</v>
      </c>
      <c r="I64" s="76">
        <f>+G64</f>
        <v>8.6999999999999993</v>
      </c>
      <c r="J64" s="77">
        <f>+G65</f>
        <v>54.109874213836484</v>
      </c>
      <c r="K64" s="83">
        <f>+G66</f>
        <v>7.1006289308176096E-2</v>
      </c>
      <c r="L64" s="79">
        <f>+G67</f>
        <v>157.88064</v>
      </c>
      <c r="M64" s="82">
        <f>+G68</f>
        <v>7.8940320000000002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30"/>
    </row>
    <row r="65" spans="1:52">
      <c r="A65" s="259"/>
      <c r="B65" s="17" t="s">
        <v>3</v>
      </c>
      <c r="C65" s="18" t="s">
        <v>8</v>
      </c>
      <c r="D65" s="11">
        <f>(D64+$Q$6)/$Q$5-$Q$3</f>
        <v>54.109874213836477</v>
      </c>
      <c r="E65" s="11">
        <f>(E64+$Q$6)/$Q$5-$Q$3</f>
        <v>54.109874213836477</v>
      </c>
      <c r="F65" s="11">
        <f>(F64+$Q$6)/$Q$5-$Q$3</f>
        <v>54.109874213836477</v>
      </c>
      <c r="G65" s="30">
        <f>AVERAGE(D65:F65)</f>
        <v>54.109874213836484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30"/>
    </row>
    <row r="66" spans="1:52">
      <c r="A66" s="259"/>
      <c r="B66" s="17" t="s">
        <v>4</v>
      </c>
      <c r="C66" s="19" t="s">
        <v>9</v>
      </c>
      <c r="D66" s="4">
        <f>+(D65+$Q$3)/$Q$2</f>
        <v>7.1006289308176096E-2</v>
      </c>
      <c r="E66" s="4">
        <f>+(E65+$Q$3)/$Q$2</f>
        <v>7.1006289308176096E-2</v>
      </c>
      <c r="F66" s="4">
        <f>+(F65+$Q$3)/$Q$2</f>
        <v>7.1006289308176096E-2</v>
      </c>
      <c r="G66" s="31">
        <f>AVERAGE(D66:F66)</f>
        <v>7.1006289308176096E-2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30"/>
    </row>
    <row r="67" spans="1:52">
      <c r="A67" s="260"/>
      <c r="B67" s="17" t="s">
        <v>6</v>
      </c>
      <c r="C67" s="19" t="s">
        <v>11</v>
      </c>
      <c r="D67" s="11">
        <f>D64*$Q$8</f>
        <v>157.88064</v>
      </c>
      <c r="E67" s="11">
        <f>E64*$Q$8</f>
        <v>157.88064</v>
      </c>
      <c r="F67" s="11">
        <f>F64*$Q$8</f>
        <v>157.88064</v>
      </c>
      <c r="G67" s="30">
        <f t="shared" ref="G67:G68" si="12">AVERAGE(D67:F67)</f>
        <v>157.88064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30"/>
    </row>
    <row r="68" spans="1:52" ht="15.75" thickBot="1">
      <c r="A68" s="261"/>
      <c r="B68" s="20" t="s">
        <v>7</v>
      </c>
      <c r="C68" s="21" t="s">
        <v>12</v>
      </c>
      <c r="D68" s="22">
        <f>$P$10*10*D67/1000</f>
        <v>7.8940320000000002</v>
      </c>
      <c r="E68" s="22">
        <f>$P$10*10*E67/1000</f>
        <v>7.8940320000000002</v>
      </c>
      <c r="F68" s="22">
        <f>$P$10*10*F67/1000</f>
        <v>7.8940320000000002</v>
      </c>
      <c r="G68" s="32">
        <f t="shared" si="12"/>
        <v>7.8940320000000002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30"/>
    </row>
    <row r="69" spans="1:52" ht="15.75" thickBot="1">
      <c r="A69" s="258">
        <v>14</v>
      </c>
      <c r="B69" s="24" t="s">
        <v>5</v>
      </c>
      <c r="C69" s="36" t="s">
        <v>10</v>
      </c>
      <c r="D69" s="8">
        <v>8.6999999999999993</v>
      </c>
      <c r="E69" s="8">
        <v>8.6999999999999993</v>
      </c>
      <c r="F69" s="8">
        <v>8.6999999999999993</v>
      </c>
      <c r="G69" s="37">
        <f>AVERAGE(D69:F69)</f>
        <v>8.6999999999999993</v>
      </c>
      <c r="H69" s="241" t="str">
        <f>IF(G69&lt;$I$163,"Under",IF(AND(G69&gt;=$I$163,G69&lt;=$I$165),"Normal",IF(G69&gt;=$I$165,"Over","Prøv igen")))</f>
        <v>Over</v>
      </c>
      <c r="I69" s="76">
        <f>+G69</f>
        <v>8.6999999999999993</v>
      </c>
      <c r="J69" s="77">
        <f>+G70</f>
        <v>54.109874213836484</v>
      </c>
      <c r="K69" s="83">
        <f>+G71</f>
        <v>7.1006289308176096E-2</v>
      </c>
      <c r="L69" s="79">
        <f>+G72</f>
        <v>157.88064</v>
      </c>
      <c r="M69" s="82">
        <f>+G73</f>
        <v>7.8940320000000002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30"/>
    </row>
    <row r="70" spans="1:52">
      <c r="A70" s="259"/>
      <c r="B70" s="17" t="s">
        <v>3</v>
      </c>
      <c r="C70" s="18" t="s">
        <v>8</v>
      </c>
      <c r="D70" s="11">
        <f>(D69+$Q$6)/$Q$5-$Q$3</f>
        <v>54.109874213836477</v>
      </c>
      <c r="E70" s="11">
        <f>(E69+$Q$6)/$Q$5-$Q$3</f>
        <v>54.109874213836477</v>
      </c>
      <c r="F70" s="11">
        <f>(F69+$Q$6)/$Q$5-$Q$3</f>
        <v>54.109874213836477</v>
      </c>
      <c r="G70" s="30">
        <f>AVERAGE(D70:F70)</f>
        <v>54.109874213836484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30"/>
    </row>
    <row r="71" spans="1:52">
      <c r="A71" s="259"/>
      <c r="B71" s="17" t="s">
        <v>4</v>
      </c>
      <c r="C71" s="19" t="s">
        <v>9</v>
      </c>
      <c r="D71" s="4">
        <f>+(D70+$Q$3)/$Q$2</f>
        <v>7.1006289308176096E-2</v>
      </c>
      <c r="E71" s="4">
        <f>+(E70+$Q$3)/$Q$2</f>
        <v>7.1006289308176096E-2</v>
      </c>
      <c r="F71" s="4">
        <f>+(F70+$Q$3)/$Q$2</f>
        <v>7.1006289308176096E-2</v>
      </c>
      <c r="G71" s="31">
        <f>AVERAGE(D71:F71)</f>
        <v>7.1006289308176096E-2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30"/>
    </row>
    <row r="72" spans="1:52">
      <c r="A72" s="260"/>
      <c r="B72" s="17" t="s">
        <v>6</v>
      </c>
      <c r="C72" s="19" t="s">
        <v>11</v>
      </c>
      <c r="D72" s="11">
        <f>D69*$Q$8</f>
        <v>157.88064</v>
      </c>
      <c r="E72" s="11">
        <f>E69*$Q$8</f>
        <v>157.88064</v>
      </c>
      <c r="F72" s="11">
        <f>F69*$Q$8</f>
        <v>157.88064</v>
      </c>
      <c r="G72" s="30">
        <f t="shared" ref="G72:G73" si="13">AVERAGE(D72:F72)</f>
        <v>157.88064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30"/>
    </row>
    <row r="73" spans="1:52" ht="15.75" thickBot="1">
      <c r="A73" s="261"/>
      <c r="B73" s="20" t="s">
        <v>7</v>
      </c>
      <c r="C73" s="21" t="s">
        <v>12</v>
      </c>
      <c r="D73" s="22">
        <f>$P$10*10*D72/1000</f>
        <v>7.8940320000000002</v>
      </c>
      <c r="E73" s="22">
        <f>$P$10*10*E72/1000</f>
        <v>7.8940320000000002</v>
      </c>
      <c r="F73" s="22">
        <f>$P$10*10*F72/1000</f>
        <v>7.8940320000000002</v>
      </c>
      <c r="G73" s="32">
        <f t="shared" si="13"/>
        <v>7.8940320000000002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30"/>
    </row>
    <row r="74" spans="1:52" ht="15.75" thickBot="1">
      <c r="A74" s="258">
        <v>15</v>
      </c>
      <c r="B74" s="24" t="s">
        <v>5</v>
      </c>
      <c r="C74" s="36" t="s">
        <v>10</v>
      </c>
      <c r="D74" s="8">
        <v>11.7</v>
      </c>
      <c r="E74" s="8">
        <v>11.7</v>
      </c>
      <c r="F74" s="8">
        <v>11.7</v>
      </c>
      <c r="G74" s="37">
        <f>AVERAGE(D74:F74)</f>
        <v>11.699999999999998</v>
      </c>
      <c r="H74" s="241" t="str">
        <f>IF(G74&lt;$I$163,"Under",IF(AND(G74&gt;=$I$163,G74&lt;=$I$165),"Normal",IF(G74&gt;=$I$165,"Over","Prøv igen")))</f>
        <v>Over</v>
      </c>
      <c r="I74" s="76">
        <f>+G74</f>
        <v>11.699999999999998</v>
      </c>
      <c r="J74" s="77">
        <f>+G75</f>
        <v>74.732515723270438</v>
      </c>
      <c r="K74" s="83">
        <f>+G76</f>
        <v>8.9874213836477992E-2</v>
      </c>
      <c r="L74" s="79">
        <f>+G77</f>
        <v>212.32223999999999</v>
      </c>
      <c r="M74" s="82">
        <f>+G78</f>
        <v>10.616111999999999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30"/>
    </row>
    <row r="75" spans="1:52">
      <c r="A75" s="259"/>
      <c r="B75" s="17" t="s">
        <v>3</v>
      </c>
      <c r="C75" s="18" t="s">
        <v>8</v>
      </c>
      <c r="D75" s="11">
        <f>(D74+$Q$6)/$Q$5-$Q$3</f>
        <v>74.732515723270438</v>
      </c>
      <c r="E75" s="11">
        <f>(E74+$Q$6)/$Q$5-$Q$3</f>
        <v>74.732515723270438</v>
      </c>
      <c r="F75" s="11">
        <f>(F74+$Q$6)/$Q$5-$Q$3</f>
        <v>74.732515723270438</v>
      </c>
      <c r="G75" s="30">
        <f>AVERAGE(D75:F75)</f>
        <v>74.732515723270438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30"/>
    </row>
    <row r="76" spans="1:52">
      <c r="A76" s="259"/>
      <c r="B76" s="17" t="s">
        <v>4</v>
      </c>
      <c r="C76" s="19" t="s">
        <v>9</v>
      </c>
      <c r="D76" s="4">
        <f>+(D75+$Q$3)/$Q$2</f>
        <v>8.9874213836477992E-2</v>
      </c>
      <c r="E76" s="4">
        <f>+(E75+$Q$3)/$Q$2</f>
        <v>8.9874213836477992E-2</v>
      </c>
      <c r="F76" s="4">
        <f>+(F75+$Q$3)/$Q$2</f>
        <v>8.9874213836477992E-2</v>
      </c>
      <c r="G76" s="31">
        <f>AVERAGE(D76:F76)</f>
        <v>8.9874213836477992E-2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30"/>
    </row>
    <row r="77" spans="1:52">
      <c r="A77" s="260"/>
      <c r="B77" s="17" t="s">
        <v>6</v>
      </c>
      <c r="C77" s="19" t="s">
        <v>11</v>
      </c>
      <c r="D77" s="11">
        <f>D74*$Q$8</f>
        <v>212.32223999999999</v>
      </c>
      <c r="E77" s="11">
        <f>E74*$Q$8</f>
        <v>212.32223999999999</v>
      </c>
      <c r="F77" s="11">
        <f>F74*$Q$8</f>
        <v>212.32223999999999</v>
      </c>
      <c r="G77" s="30">
        <f t="shared" ref="G77:G78" si="14">AVERAGE(D77:F77)</f>
        <v>212.32223999999999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30"/>
    </row>
    <row r="78" spans="1:52" ht="15.75" thickBot="1">
      <c r="A78" s="261"/>
      <c r="B78" s="20" t="s">
        <v>7</v>
      </c>
      <c r="C78" s="21" t="s">
        <v>12</v>
      </c>
      <c r="D78" s="22">
        <f>$P$10*10*D77/1000</f>
        <v>10.616111999999999</v>
      </c>
      <c r="E78" s="22">
        <f>$P$10*10*E77/1000</f>
        <v>10.616111999999999</v>
      </c>
      <c r="F78" s="22">
        <f>$P$10*10*F77/1000</f>
        <v>10.616111999999999</v>
      </c>
      <c r="G78" s="32">
        <f t="shared" si="14"/>
        <v>10.616111999999999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30"/>
    </row>
    <row r="79" spans="1:52" ht="15.75" thickBot="1">
      <c r="A79" s="258">
        <v>16</v>
      </c>
      <c r="B79" s="24" t="s">
        <v>5</v>
      </c>
      <c r="C79" s="36" t="s">
        <v>10</v>
      </c>
      <c r="D79" s="8">
        <v>8.6999999999999993</v>
      </c>
      <c r="E79" s="8">
        <v>8.6999999999999993</v>
      </c>
      <c r="F79" s="8">
        <v>8.6999999999999993</v>
      </c>
      <c r="G79" s="37">
        <f>AVERAGE(D79:F79)</f>
        <v>8.6999999999999993</v>
      </c>
      <c r="H79" s="241" t="str">
        <f>IF(G79&lt;$I$163,"Under",IF(AND(G79&gt;=$I$163,G79&lt;=$I$165),"Normal",IF(G79&gt;=$I$165,"Over","Prøv igen")))</f>
        <v>Over</v>
      </c>
      <c r="I79" s="76">
        <f>+G79</f>
        <v>8.6999999999999993</v>
      </c>
      <c r="J79" s="77">
        <f>+G80</f>
        <v>54.109874213836484</v>
      </c>
      <c r="K79" s="83">
        <f>+G81</f>
        <v>7.1006289308176096E-2</v>
      </c>
      <c r="L79" s="79">
        <f>+G82</f>
        <v>157.88064</v>
      </c>
      <c r="M79" s="82">
        <f>+G83</f>
        <v>7.8940320000000002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30"/>
    </row>
    <row r="80" spans="1:52">
      <c r="A80" s="259"/>
      <c r="B80" s="17" t="s">
        <v>3</v>
      </c>
      <c r="C80" s="18" t="s">
        <v>8</v>
      </c>
      <c r="D80" s="11">
        <f>(D79+$Q$6)/$Q$5-$Q$3</f>
        <v>54.109874213836477</v>
      </c>
      <c r="E80" s="11">
        <f>(E79+$Q$6)/$Q$5-$Q$3</f>
        <v>54.109874213836477</v>
      </c>
      <c r="F80" s="11">
        <f>(F79+$Q$6)/$Q$5-$Q$3</f>
        <v>54.109874213836477</v>
      </c>
      <c r="G80" s="30">
        <f>AVERAGE(D80:F80)</f>
        <v>54.109874213836484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30"/>
    </row>
    <row r="81" spans="1:52">
      <c r="A81" s="259"/>
      <c r="B81" s="17" t="s">
        <v>4</v>
      </c>
      <c r="C81" s="19" t="s">
        <v>9</v>
      </c>
      <c r="D81" s="4">
        <f>+(D80+$Q$3)/$Q$2</f>
        <v>7.1006289308176096E-2</v>
      </c>
      <c r="E81" s="4">
        <f>+(E80+$Q$3)/$Q$2</f>
        <v>7.1006289308176096E-2</v>
      </c>
      <c r="F81" s="4">
        <f>+(F80+$Q$3)/$Q$2</f>
        <v>7.1006289308176096E-2</v>
      </c>
      <c r="G81" s="31">
        <f>AVERAGE(D81:F81)</f>
        <v>7.1006289308176096E-2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30"/>
    </row>
    <row r="82" spans="1:52">
      <c r="A82" s="260"/>
      <c r="B82" s="17" t="s">
        <v>6</v>
      </c>
      <c r="C82" s="19" t="s">
        <v>11</v>
      </c>
      <c r="D82" s="11">
        <f>D79*$Q$8</f>
        <v>157.88064</v>
      </c>
      <c r="E82" s="11">
        <f>E79*$Q$8</f>
        <v>157.88064</v>
      </c>
      <c r="F82" s="11">
        <f>F79*$Q$8</f>
        <v>157.88064</v>
      </c>
      <c r="G82" s="30">
        <f t="shared" ref="G82:G83" si="15">AVERAGE(D82:F82)</f>
        <v>157.88064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30"/>
    </row>
    <row r="83" spans="1:52" ht="15.75" thickBot="1">
      <c r="A83" s="261"/>
      <c r="B83" s="20" t="s">
        <v>7</v>
      </c>
      <c r="C83" s="21" t="s">
        <v>12</v>
      </c>
      <c r="D83" s="22">
        <f>$P$10*10*D82/1000</f>
        <v>7.8940320000000002</v>
      </c>
      <c r="E83" s="22">
        <f>$P$10*10*E82/1000</f>
        <v>7.8940320000000002</v>
      </c>
      <c r="F83" s="22">
        <f>$P$10*10*F82/1000</f>
        <v>7.8940320000000002</v>
      </c>
      <c r="G83" s="32">
        <f t="shared" si="15"/>
        <v>7.8940320000000002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30"/>
    </row>
    <row r="84" spans="1:52" ht="15.75" thickBot="1">
      <c r="A84" s="258">
        <v>17</v>
      </c>
      <c r="B84" s="24" t="s">
        <v>5</v>
      </c>
      <c r="C84" s="36" t="s">
        <v>10</v>
      </c>
      <c r="D84" s="8">
        <v>8.6999999999999993</v>
      </c>
      <c r="E84" s="8">
        <v>8.6999999999999993</v>
      </c>
      <c r="F84" s="8">
        <v>8.6999999999999993</v>
      </c>
      <c r="G84" s="37">
        <f>AVERAGE(D84:F84)</f>
        <v>8.6999999999999993</v>
      </c>
      <c r="H84" s="241" t="str">
        <f>IF(G84&lt;$I$163,"Under",IF(AND(G84&gt;=$I$163,G84&lt;=$I$165),"Normal",IF(G84&gt;=$I$165,"Over","Prøv igen")))</f>
        <v>Over</v>
      </c>
      <c r="I84" s="76">
        <f>+G84</f>
        <v>8.6999999999999993</v>
      </c>
      <c r="J84" s="77">
        <f>+G85</f>
        <v>54.109874213836484</v>
      </c>
      <c r="K84" s="83">
        <f>+G86</f>
        <v>7.1006289308176096E-2</v>
      </c>
      <c r="L84" s="79">
        <f>+G87</f>
        <v>157.88064</v>
      </c>
      <c r="M84" s="82">
        <f>+G88</f>
        <v>7.8940320000000002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30"/>
    </row>
    <row r="85" spans="1:52">
      <c r="A85" s="259"/>
      <c r="B85" s="17" t="s">
        <v>3</v>
      </c>
      <c r="C85" s="18" t="s">
        <v>8</v>
      </c>
      <c r="D85" s="11">
        <f>(D84+$Q$6)/$Q$5-$Q$3</f>
        <v>54.109874213836477</v>
      </c>
      <c r="E85" s="11">
        <f>(E84+$Q$6)/$Q$5-$Q$3</f>
        <v>54.109874213836477</v>
      </c>
      <c r="F85" s="11">
        <f>(F84+$Q$6)/$Q$5-$Q$3</f>
        <v>54.109874213836477</v>
      </c>
      <c r="G85" s="30">
        <f>AVERAGE(D85:F85)</f>
        <v>54.109874213836484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30"/>
    </row>
    <row r="86" spans="1:52">
      <c r="A86" s="259"/>
      <c r="B86" s="17" t="s">
        <v>4</v>
      </c>
      <c r="C86" s="19" t="s">
        <v>9</v>
      </c>
      <c r="D86" s="4">
        <f>+(D85+$Q$3)/$Q$2</f>
        <v>7.1006289308176096E-2</v>
      </c>
      <c r="E86" s="4">
        <f>+(E85+$Q$3)/$Q$2</f>
        <v>7.1006289308176096E-2</v>
      </c>
      <c r="F86" s="4">
        <f>+(F85+$Q$3)/$Q$2</f>
        <v>7.1006289308176096E-2</v>
      </c>
      <c r="G86" s="31">
        <f>AVERAGE(D86:F86)</f>
        <v>7.1006289308176096E-2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30"/>
    </row>
    <row r="87" spans="1:52">
      <c r="A87" s="260"/>
      <c r="B87" s="17" t="s">
        <v>6</v>
      </c>
      <c r="C87" s="19" t="s">
        <v>11</v>
      </c>
      <c r="D87" s="11">
        <f>D84*$Q$8</f>
        <v>157.88064</v>
      </c>
      <c r="E87" s="11">
        <f>E84*$Q$8</f>
        <v>157.88064</v>
      </c>
      <c r="F87" s="11">
        <f>F84*$Q$8</f>
        <v>157.88064</v>
      </c>
      <c r="G87" s="30">
        <f t="shared" ref="G87:G88" si="16">AVERAGE(D87:F87)</f>
        <v>157.88064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30"/>
    </row>
    <row r="88" spans="1:52" ht="15.75" thickBot="1">
      <c r="A88" s="261"/>
      <c r="B88" s="20" t="s">
        <v>7</v>
      </c>
      <c r="C88" s="21" t="s">
        <v>12</v>
      </c>
      <c r="D88" s="22">
        <f>$P$10*10*D87/1000</f>
        <v>7.8940320000000002</v>
      </c>
      <c r="E88" s="22">
        <f>$P$10*10*E87/1000</f>
        <v>7.8940320000000002</v>
      </c>
      <c r="F88" s="22">
        <f>$P$10*10*F87/1000</f>
        <v>7.8940320000000002</v>
      </c>
      <c r="G88" s="32">
        <f t="shared" si="16"/>
        <v>7.8940320000000002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30"/>
    </row>
    <row r="89" spans="1:52" ht="15.75" thickBot="1">
      <c r="A89" s="258">
        <v>18</v>
      </c>
      <c r="B89" s="24" t="s">
        <v>5</v>
      </c>
      <c r="C89" s="36" t="s">
        <v>10</v>
      </c>
      <c r="D89" s="8">
        <v>10</v>
      </c>
      <c r="E89" s="8">
        <v>10</v>
      </c>
      <c r="F89" s="8">
        <v>10</v>
      </c>
      <c r="G89" s="37">
        <f>AVERAGE(D89:F89)</f>
        <v>10</v>
      </c>
      <c r="H89" s="241" t="str">
        <f>IF(G89&lt;$I$163,"Under",IF(AND(G89&gt;=$I$163,G89&lt;=$I$165),"Normal",IF(G89&gt;=$I$165,"Over","Prøv igen")))</f>
        <v>Over</v>
      </c>
      <c r="I89" s="76">
        <f>+G89</f>
        <v>10</v>
      </c>
      <c r="J89" s="77">
        <f>+G90</f>
        <v>63.046352201257861</v>
      </c>
      <c r="K89" s="78">
        <f>+G91</f>
        <v>7.9182389937106912E-2</v>
      </c>
      <c r="L89" s="79">
        <f>+G92</f>
        <v>181.47200000000001</v>
      </c>
      <c r="M89" s="80">
        <f>+G93</f>
        <v>9.0736000000000008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30"/>
    </row>
    <row r="90" spans="1:52">
      <c r="A90" s="259"/>
      <c r="B90" s="17" t="s">
        <v>3</v>
      </c>
      <c r="C90" s="18" t="s">
        <v>8</v>
      </c>
      <c r="D90" s="11">
        <f>(D89+$Q$6)/$Q$5-$Q$3</f>
        <v>63.046352201257861</v>
      </c>
      <c r="E90" s="11">
        <f>(E89+$Q$6)/$Q$5-$Q$3</f>
        <v>63.046352201257861</v>
      </c>
      <c r="F90" s="11">
        <f>(F89+$Q$6)/$Q$5-$Q$3</f>
        <v>63.046352201257861</v>
      </c>
      <c r="G90" s="30">
        <f>AVERAGE(D90:F90)</f>
        <v>63.046352201257861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30"/>
    </row>
    <row r="91" spans="1:52">
      <c r="A91" s="259"/>
      <c r="B91" s="17" t="s">
        <v>4</v>
      </c>
      <c r="C91" s="19" t="s">
        <v>9</v>
      </c>
      <c r="D91" s="4">
        <f>+(D90+$Q$3)/$Q$2</f>
        <v>7.9182389937106912E-2</v>
      </c>
      <c r="E91" s="4">
        <f>+(E90+$Q$3)/$Q$2</f>
        <v>7.9182389937106912E-2</v>
      </c>
      <c r="F91" s="4">
        <f>+(F90+$Q$3)/$Q$2</f>
        <v>7.9182389937106912E-2</v>
      </c>
      <c r="G91" s="31">
        <f>AVERAGE(D91:F91)</f>
        <v>7.9182389937106912E-2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30"/>
    </row>
    <row r="92" spans="1:52">
      <c r="A92" s="260"/>
      <c r="B92" s="17" t="s">
        <v>6</v>
      </c>
      <c r="C92" s="19" t="s">
        <v>11</v>
      </c>
      <c r="D92" s="11">
        <f>D89*$Q$8</f>
        <v>181.47200000000001</v>
      </c>
      <c r="E92" s="11">
        <f>E89*$Q$8</f>
        <v>181.47200000000001</v>
      </c>
      <c r="F92" s="11">
        <f>F89*$Q$8</f>
        <v>181.47200000000001</v>
      </c>
      <c r="G92" s="30">
        <f t="shared" ref="G92:G93" si="17">AVERAGE(D92:F92)</f>
        <v>181.47200000000001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30"/>
    </row>
    <row r="93" spans="1:52" ht="15.75" thickBot="1">
      <c r="A93" s="261"/>
      <c r="B93" s="20" t="s">
        <v>7</v>
      </c>
      <c r="C93" s="21" t="s">
        <v>12</v>
      </c>
      <c r="D93" s="22">
        <f>$P$10*10*D92/1000</f>
        <v>9.0736000000000008</v>
      </c>
      <c r="E93" s="22">
        <f>$P$10*10*E92/1000</f>
        <v>9.0736000000000008</v>
      </c>
      <c r="F93" s="22">
        <f>$P$10*10*F92/1000</f>
        <v>9.0736000000000008</v>
      </c>
      <c r="G93" s="32">
        <f t="shared" si="17"/>
        <v>9.0736000000000008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30"/>
    </row>
    <row r="94" spans="1:52" ht="15.75" thickBot="1">
      <c r="A94" s="258">
        <v>19</v>
      </c>
      <c r="B94" s="24" t="s">
        <v>5</v>
      </c>
      <c r="C94" s="36" t="s">
        <v>10</v>
      </c>
      <c r="D94" s="8">
        <v>8.6999999999999993</v>
      </c>
      <c r="E94" s="8">
        <v>8.6999999999999993</v>
      </c>
      <c r="F94" s="8">
        <v>8.6999999999999993</v>
      </c>
      <c r="G94" s="37">
        <f>AVERAGE(D94:F94)</f>
        <v>8.6999999999999993</v>
      </c>
      <c r="H94" s="241" t="str">
        <f>IF(G94&lt;$I$163,"Under",IF(AND(G94&gt;=$I$163,G94&lt;=$I$165),"Normal",IF(G94&gt;=$I$165,"Over","Prøv igen")))</f>
        <v>Over</v>
      </c>
      <c r="I94" s="76">
        <f>+G94</f>
        <v>8.6999999999999993</v>
      </c>
      <c r="J94" s="77">
        <f>+G95</f>
        <v>54.109874213836484</v>
      </c>
      <c r="K94" s="83">
        <f>+G96</f>
        <v>7.1006289308176096E-2</v>
      </c>
      <c r="L94" s="79">
        <f>+G97</f>
        <v>157.88064</v>
      </c>
      <c r="M94" s="82">
        <f>+G98</f>
        <v>7.8940320000000002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30"/>
    </row>
    <row r="95" spans="1:52">
      <c r="A95" s="259"/>
      <c r="B95" s="17" t="s">
        <v>3</v>
      </c>
      <c r="C95" s="18" t="s">
        <v>8</v>
      </c>
      <c r="D95" s="11">
        <f>(D94+$Q$6)/$Q$5-$Q$3</f>
        <v>54.109874213836477</v>
      </c>
      <c r="E95" s="11">
        <f>(E94+$Q$6)/$Q$5-$Q$3</f>
        <v>54.109874213836477</v>
      </c>
      <c r="F95" s="11">
        <f>(F94+$Q$6)/$Q$5-$Q$3</f>
        <v>54.109874213836477</v>
      </c>
      <c r="G95" s="30">
        <f>AVERAGE(D95:F95)</f>
        <v>54.109874213836484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30"/>
    </row>
    <row r="96" spans="1:52">
      <c r="A96" s="259"/>
      <c r="B96" s="17" t="s">
        <v>4</v>
      </c>
      <c r="C96" s="19" t="s">
        <v>9</v>
      </c>
      <c r="D96" s="4">
        <f>+(D95+$Q$3)/$Q$2</f>
        <v>7.1006289308176096E-2</v>
      </c>
      <c r="E96" s="4">
        <f>+(E95+$Q$3)/$Q$2</f>
        <v>7.1006289308176096E-2</v>
      </c>
      <c r="F96" s="4">
        <f>+(F95+$Q$3)/$Q$2</f>
        <v>7.1006289308176096E-2</v>
      </c>
      <c r="G96" s="31">
        <f>AVERAGE(D96:F96)</f>
        <v>7.1006289308176096E-2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30"/>
    </row>
    <row r="97" spans="1:52">
      <c r="A97" s="260"/>
      <c r="B97" s="17" t="s">
        <v>6</v>
      </c>
      <c r="C97" s="19" t="s">
        <v>11</v>
      </c>
      <c r="D97" s="11">
        <f>D94*$Q$8</f>
        <v>157.88064</v>
      </c>
      <c r="E97" s="11">
        <f>E94*$Q$8</f>
        <v>157.88064</v>
      </c>
      <c r="F97" s="11">
        <f>F94*$Q$8</f>
        <v>157.88064</v>
      </c>
      <c r="G97" s="30">
        <f t="shared" ref="G97:G98" si="18">AVERAGE(D97:F97)</f>
        <v>157.88064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30"/>
    </row>
    <row r="98" spans="1:52" ht="15.75" thickBot="1">
      <c r="A98" s="261"/>
      <c r="B98" s="20" t="s">
        <v>7</v>
      </c>
      <c r="C98" s="21" t="s">
        <v>12</v>
      </c>
      <c r="D98" s="22">
        <f>$P$10*10*D97/1000</f>
        <v>7.8940320000000002</v>
      </c>
      <c r="E98" s="22">
        <f>$P$10*10*E97/1000</f>
        <v>7.8940320000000002</v>
      </c>
      <c r="F98" s="22">
        <f>$P$10*10*F97/1000</f>
        <v>7.8940320000000002</v>
      </c>
      <c r="G98" s="32">
        <f t="shared" si="18"/>
        <v>7.8940320000000002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30"/>
    </row>
    <row r="99" spans="1:52" ht="15.75" thickBot="1">
      <c r="A99" s="258">
        <v>20</v>
      </c>
      <c r="B99" s="24" t="s">
        <v>5</v>
      </c>
      <c r="C99" s="36" t="s">
        <v>10</v>
      </c>
      <c r="D99" s="8">
        <v>8.6999999999999993</v>
      </c>
      <c r="E99" s="8">
        <v>8.6999999999999993</v>
      </c>
      <c r="F99" s="8">
        <v>8.6999999999999993</v>
      </c>
      <c r="G99" s="37">
        <f>AVERAGE(D99:F99)</f>
        <v>8.6999999999999993</v>
      </c>
      <c r="H99" s="241" t="str">
        <f>IF(G99&lt;$I$163,"Under",IF(AND(G99&gt;=$I$163,G99&lt;=$I$165),"Normal",IF(G99&gt;=$I$165,"Over","Prøv igen")))</f>
        <v>Over</v>
      </c>
      <c r="I99" s="76">
        <f>+G99</f>
        <v>8.6999999999999993</v>
      </c>
      <c r="J99" s="77">
        <f>+G100</f>
        <v>54.109874213836484</v>
      </c>
      <c r="K99" s="83">
        <f>+G101</f>
        <v>7.1006289308176096E-2</v>
      </c>
      <c r="L99" s="79">
        <f>+G102</f>
        <v>157.88064</v>
      </c>
      <c r="M99" s="82">
        <f>+G103</f>
        <v>7.8940320000000002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30"/>
    </row>
    <row r="100" spans="1:52">
      <c r="A100" s="259"/>
      <c r="B100" s="17" t="s">
        <v>3</v>
      </c>
      <c r="C100" s="18" t="s">
        <v>8</v>
      </c>
      <c r="D100" s="11">
        <f>(D99+$Q$6)/$Q$5-$Q$3</f>
        <v>54.109874213836477</v>
      </c>
      <c r="E100" s="11">
        <f>(E99+$Q$6)/$Q$5-$Q$3</f>
        <v>54.109874213836477</v>
      </c>
      <c r="F100" s="11">
        <f>(F99+$Q$6)/$Q$5-$Q$3</f>
        <v>54.109874213836477</v>
      </c>
      <c r="G100" s="30">
        <f>AVERAGE(D100:F100)</f>
        <v>54.109874213836484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30"/>
    </row>
    <row r="101" spans="1:52">
      <c r="A101" s="259"/>
      <c r="B101" s="17" t="s">
        <v>4</v>
      </c>
      <c r="C101" s="19" t="s">
        <v>9</v>
      </c>
      <c r="D101" s="4">
        <f>+(D100+$Q$3)/$Q$2</f>
        <v>7.1006289308176096E-2</v>
      </c>
      <c r="E101" s="4">
        <f>+(E100+$Q$3)/$Q$2</f>
        <v>7.1006289308176096E-2</v>
      </c>
      <c r="F101" s="4">
        <f>+(F100+$Q$3)/$Q$2</f>
        <v>7.1006289308176096E-2</v>
      </c>
      <c r="G101" s="31">
        <f>AVERAGE(D101:F101)</f>
        <v>7.1006289308176096E-2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30"/>
    </row>
    <row r="102" spans="1:52">
      <c r="A102" s="260"/>
      <c r="B102" s="17" t="s">
        <v>6</v>
      </c>
      <c r="C102" s="19" t="s">
        <v>11</v>
      </c>
      <c r="D102" s="11">
        <f>D99*$Q$8</f>
        <v>157.88064</v>
      </c>
      <c r="E102" s="11">
        <f>E99*$Q$8</f>
        <v>157.88064</v>
      </c>
      <c r="F102" s="11">
        <f>F99*$Q$8</f>
        <v>157.88064</v>
      </c>
      <c r="G102" s="30">
        <f t="shared" ref="G102:G103" si="19">AVERAGE(D102:F102)</f>
        <v>157.88064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130"/>
    </row>
    <row r="103" spans="1:52" ht="15.75" thickBot="1">
      <c r="A103" s="261"/>
      <c r="B103" s="20" t="s">
        <v>7</v>
      </c>
      <c r="C103" s="21" t="s">
        <v>12</v>
      </c>
      <c r="D103" s="22">
        <f>$P$10*10*D102/1000</f>
        <v>7.8940320000000002</v>
      </c>
      <c r="E103" s="22">
        <f>$P$10*10*E102/1000</f>
        <v>7.8940320000000002</v>
      </c>
      <c r="F103" s="22">
        <f>$P$10*10*F102/1000</f>
        <v>7.8940320000000002</v>
      </c>
      <c r="G103" s="32">
        <f t="shared" si="19"/>
        <v>7.8940320000000002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130"/>
    </row>
    <row r="104" spans="1:52" ht="15.75" thickBot="1">
      <c r="A104" s="255">
        <v>21</v>
      </c>
      <c r="B104" s="24" t="s">
        <v>5</v>
      </c>
      <c r="C104" s="36" t="s">
        <v>10</v>
      </c>
      <c r="D104" s="8">
        <v>9.9</v>
      </c>
      <c r="E104" s="8">
        <v>9.9</v>
      </c>
      <c r="F104" s="8">
        <v>9.9</v>
      </c>
      <c r="G104" s="37">
        <f>AVERAGE(D104:F104)</f>
        <v>9.9</v>
      </c>
      <c r="H104" s="241" t="str">
        <f>IF(G104&lt;$I$163,"Under",IF(AND(G104&gt;=$I$163,G104&lt;=$I$165),"Normal",IF(G104&gt;=$I$165,"Over","Prøv igen")))</f>
        <v>Over</v>
      </c>
      <c r="I104" s="76">
        <f>+G104</f>
        <v>9.9</v>
      </c>
      <c r="J104" s="77">
        <f>+G105</f>
        <v>62.358930817610066</v>
      </c>
      <c r="K104" s="83">
        <f>+G106</f>
        <v>7.8553459119496863E-2</v>
      </c>
      <c r="L104" s="79">
        <f>+G107</f>
        <v>179.65728000000001</v>
      </c>
      <c r="M104" s="82">
        <f>+G108</f>
        <v>8.9828640000000011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130"/>
    </row>
    <row r="105" spans="1:52">
      <c r="A105" s="256"/>
      <c r="B105" s="17" t="s">
        <v>3</v>
      </c>
      <c r="C105" s="18" t="s">
        <v>8</v>
      </c>
      <c r="D105" s="11">
        <f>(D104+$Q$6)/$Q$5-$Q$3</f>
        <v>62.358930817610073</v>
      </c>
      <c r="E105" s="11">
        <f>(E104+$Q$6)/$Q$5-$Q$3</f>
        <v>62.358930817610073</v>
      </c>
      <c r="F105" s="11">
        <f>(F104+$Q$6)/$Q$5-$Q$3</f>
        <v>62.358930817610073</v>
      </c>
      <c r="G105" s="30">
        <f>AVERAGE(D105:F105)</f>
        <v>62.358930817610066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130"/>
    </row>
    <row r="106" spans="1:52">
      <c r="A106" s="256"/>
      <c r="B106" s="17" t="s">
        <v>4</v>
      </c>
      <c r="C106" s="19" t="s">
        <v>9</v>
      </c>
      <c r="D106" s="4">
        <f>+(D105+$Q$3)/$Q$2</f>
        <v>7.8553459119496863E-2</v>
      </c>
      <c r="E106" s="4">
        <f>+(E105+$Q$3)/$Q$2</f>
        <v>7.8553459119496863E-2</v>
      </c>
      <c r="F106" s="4">
        <f>+(F105+$Q$3)/$Q$2</f>
        <v>7.8553459119496863E-2</v>
      </c>
      <c r="G106" s="31">
        <f>AVERAGE(D106:F106)</f>
        <v>7.8553459119496863E-2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130"/>
    </row>
    <row r="107" spans="1:52">
      <c r="A107" s="256"/>
      <c r="B107" s="17" t="s">
        <v>6</v>
      </c>
      <c r="C107" s="19" t="s">
        <v>11</v>
      </c>
      <c r="D107" s="11">
        <f>D104*$Q$8</f>
        <v>179.65728000000001</v>
      </c>
      <c r="E107" s="11">
        <f>E104*$Q$8</f>
        <v>179.65728000000001</v>
      </c>
      <c r="F107" s="11">
        <f>F104*$Q$8</f>
        <v>179.65728000000001</v>
      </c>
      <c r="G107" s="30">
        <f t="shared" ref="G107:G108" si="20">AVERAGE(D107:F107)</f>
        <v>179.65728000000001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130"/>
    </row>
    <row r="108" spans="1:52" ht="15.75" thickBot="1">
      <c r="A108" s="257"/>
      <c r="B108" s="20" t="s">
        <v>7</v>
      </c>
      <c r="C108" s="21" t="s">
        <v>12</v>
      </c>
      <c r="D108" s="22">
        <f>$P$10*10*D107/1000</f>
        <v>8.9828640000000011</v>
      </c>
      <c r="E108" s="22">
        <f>$P$10*10*E107/1000</f>
        <v>8.9828640000000011</v>
      </c>
      <c r="F108" s="22">
        <f>$P$10*10*F107/1000</f>
        <v>8.9828640000000011</v>
      </c>
      <c r="G108" s="32">
        <f t="shared" si="20"/>
        <v>8.9828640000000011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130"/>
    </row>
    <row r="109" spans="1:52" ht="15.75" thickBot="1">
      <c r="A109" s="258">
        <v>22</v>
      </c>
      <c r="B109" s="24" t="s">
        <v>5</v>
      </c>
      <c r="C109" s="36" t="s">
        <v>10</v>
      </c>
      <c r="D109" s="8">
        <v>10.9</v>
      </c>
      <c r="E109" s="8">
        <v>10.9</v>
      </c>
      <c r="F109" s="8">
        <v>10.9</v>
      </c>
      <c r="G109" s="37">
        <f>AVERAGE(D109:F109)</f>
        <v>10.9</v>
      </c>
      <c r="H109" s="241" t="str">
        <f>IF(G109&lt;$I$163,"Under",IF(AND(G109&gt;=$I$163,G109&lt;=$I$165),"Normal",IF(G109&gt;=$I$165,"Over","Prøv igen")))</f>
        <v>Over</v>
      </c>
      <c r="I109" s="76">
        <f>+G109</f>
        <v>10.9</v>
      </c>
      <c r="J109" s="77">
        <f>+G110</f>
        <v>69.233144654088065</v>
      </c>
      <c r="K109" s="83">
        <f>+G111</f>
        <v>8.4842767295597518E-2</v>
      </c>
      <c r="L109" s="79">
        <f>+G112</f>
        <v>197.80448000000001</v>
      </c>
      <c r="M109" s="82">
        <f>+G113</f>
        <v>9.8902239999999999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130"/>
    </row>
    <row r="110" spans="1:52">
      <c r="A110" s="259"/>
      <c r="B110" s="17" t="s">
        <v>3</v>
      </c>
      <c r="C110" s="18" t="s">
        <v>8</v>
      </c>
      <c r="D110" s="11">
        <f>(D109+$Q$6)/$Q$5-$Q$3</f>
        <v>69.233144654088065</v>
      </c>
      <c r="E110" s="11">
        <f>(E109+$Q$6)/$Q$5-$Q$3</f>
        <v>69.233144654088065</v>
      </c>
      <c r="F110" s="11">
        <f>(F109+$Q$6)/$Q$5-$Q$3</f>
        <v>69.233144654088065</v>
      </c>
      <c r="G110" s="30">
        <f>AVERAGE(D110:F110)</f>
        <v>69.233144654088065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130"/>
    </row>
    <row r="111" spans="1:52">
      <c r="A111" s="259"/>
      <c r="B111" s="17" t="s">
        <v>4</v>
      </c>
      <c r="C111" s="19" t="s">
        <v>9</v>
      </c>
      <c r="D111" s="4">
        <f>+(D110+$Q$3)/$Q$2</f>
        <v>8.4842767295597504E-2</v>
      </c>
      <c r="E111" s="4">
        <f>+(E110+$Q$3)/$Q$2</f>
        <v>8.4842767295597504E-2</v>
      </c>
      <c r="F111" s="4">
        <f>+(F110+$Q$3)/$Q$2</f>
        <v>8.4842767295597504E-2</v>
      </c>
      <c r="G111" s="31">
        <f>AVERAGE(D111:F111)</f>
        <v>8.4842767295597518E-2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130"/>
    </row>
    <row r="112" spans="1:52">
      <c r="A112" s="260"/>
      <c r="B112" s="17" t="s">
        <v>6</v>
      </c>
      <c r="C112" s="19" t="s">
        <v>11</v>
      </c>
      <c r="D112" s="11">
        <f>D109*$Q$8</f>
        <v>197.80448000000001</v>
      </c>
      <c r="E112" s="11">
        <f>E109*$Q$8</f>
        <v>197.80448000000001</v>
      </c>
      <c r="F112" s="11">
        <f>F109*$Q$8</f>
        <v>197.80448000000001</v>
      </c>
      <c r="G112" s="30">
        <f t="shared" ref="G112:G113" si="21">AVERAGE(D112:F112)</f>
        <v>197.80448000000001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130"/>
    </row>
    <row r="113" spans="1:52" ht="15.75" thickBot="1">
      <c r="A113" s="261"/>
      <c r="B113" s="20" t="s">
        <v>7</v>
      </c>
      <c r="C113" s="21" t="s">
        <v>12</v>
      </c>
      <c r="D113" s="22">
        <f>$P$10*10*D112/1000</f>
        <v>9.8902239999999999</v>
      </c>
      <c r="E113" s="22">
        <f>$P$10*10*E112/1000</f>
        <v>9.8902239999999999</v>
      </c>
      <c r="F113" s="22">
        <f>$P$10*10*F112/1000</f>
        <v>9.8902239999999999</v>
      </c>
      <c r="G113" s="32">
        <f t="shared" si="21"/>
        <v>9.8902239999999999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130"/>
    </row>
    <row r="114" spans="1:52" ht="15.75" thickBot="1">
      <c r="A114" s="259">
        <v>23</v>
      </c>
      <c r="B114" s="24" t="s">
        <v>5</v>
      </c>
      <c r="C114" s="36" t="s">
        <v>10</v>
      </c>
      <c r="D114" s="8">
        <v>11.4</v>
      </c>
      <c r="E114" s="8">
        <v>11.4</v>
      </c>
      <c r="F114" s="8">
        <v>11.4</v>
      </c>
      <c r="G114" s="37">
        <f>AVERAGE(D114:F114)</f>
        <v>11.4</v>
      </c>
      <c r="H114" s="241" t="str">
        <f>IF(G114&lt;$I$163,"Under",IF(AND(G114&gt;=$I$163,G114&lt;=$I$165),"Normal",IF(G114&gt;=$I$165,"Over","Prøv igen")))</f>
        <v>Over</v>
      </c>
      <c r="I114" s="76">
        <f>+G114</f>
        <v>11.4</v>
      </c>
      <c r="J114" s="77">
        <f>+G115</f>
        <v>72.670251572327047</v>
      </c>
      <c r="K114" s="83">
        <f>+G116</f>
        <v>8.7987421383647804E-2</v>
      </c>
      <c r="L114" s="79">
        <f>+G117</f>
        <v>206.87808000000004</v>
      </c>
      <c r="M114" s="82">
        <f>+G118</f>
        <v>10.343904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130"/>
    </row>
    <row r="115" spans="1:52">
      <c r="A115" s="259"/>
      <c r="B115" s="17" t="s">
        <v>3</v>
      </c>
      <c r="C115" s="18" t="s">
        <v>8</v>
      </c>
      <c r="D115" s="11">
        <f>(D114+$Q$6)/$Q$5-$Q$3</f>
        <v>72.670251572327047</v>
      </c>
      <c r="E115" s="11">
        <f>(E114+$Q$6)/$Q$5-$Q$3</f>
        <v>72.670251572327047</v>
      </c>
      <c r="F115" s="11">
        <f>(F114+$Q$6)/$Q$5-$Q$3</f>
        <v>72.670251572327047</v>
      </c>
      <c r="G115" s="30">
        <f>AVERAGE(D115:F115)</f>
        <v>72.670251572327047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130"/>
    </row>
    <row r="116" spans="1:52">
      <c r="A116" s="259"/>
      <c r="B116" s="17" t="s">
        <v>4</v>
      </c>
      <c r="C116" s="19" t="s">
        <v>9</v>
      </c>
      <c r="D116" s="4">
        <f>+(D115+$Q$3)/$Q$2</f>
        <v>8.7987421383647804E-2</v>
      </c>
      <c r="E116" s="4">
        <f>+(E115+$Q$3)/$Q$2</f>
        <v>8.7987421383647804E-2</v>
      </c>
      <c r="F116" s="4">
        <f>+(F115+$Q$3)/$Q$2</f>
        <v>8.7987421383647804E-2</v>
      </c>
      <c r="G116" s="31">
        <f>AVERAGE(D116:F116)</f>
        <v>8.7987421383647804E-2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130"/>
    </row>
    <row r="117" spans="1:52">
      <c r="A117" s="260"/>
      <c r="B117" s="17" t="s">
        <v>6</v>
      </c>
      <c r="C117" s="19" t="s">
        <v>11</v>
      </c>
      <c r="D117" s="11">
        <f>D114*$Q$8</f>
        <v>206.87808000000001</v>
      </c>
      <c r="E117" s="11">
        <f>E114*$Q$8</f>
        <v>206.87808000000001</v>
      </c>
      <c r="F117" s="11">
        <f>F114*$Q$8</f>
        <v>206.87808000000001</v>
      </c>
      <c r="G117" s="30">
        <f t="shared" ref="G117:G118" si="22">AVERAGE(D117:F117)</f>
        <v>206.87808000000004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130"/>
    </row>
    <row r="118" spans="1:52" ht="15.75" thickBot="1">
      <c r="A118" s="261"/>
      <c r="B118" s="20" t="s">
        <v>7</v>
      </c>
      <c r="C118" s="21" t="s">
        <v>12</v>
      </c>
      <c r="D118" s="22">
        <f>$P$10*10*D117/1000</f>
        <v>10.343904</v>
      </c>
      <c r="E118" s="22">
        <f>$P$10*10*E117/1000</f>
        <v>10.343904</v>
      </c>
      <c r="F118" s="22">
        <f>$P$10*10*F117/1000</f>
        <v>10.343904</v>
      </c>
      <c r="G118" s="32">
        <f t="shared" si="22"/>
        <v>10.343904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130"/>
    </row>
    <row r="119" spans="1:52" ht="15.75" thickBot="1">
      <c r="A119" s="258">
        <v>24</v>
      </c>
      <c r="B119" s="24" t="s">
        <v>5</v>
      </c>
      <c r="C119" s="36" t="s">
        <v>10</v>
      </c>
      <c r="D119" s="8">
        <v>10.8</v>
      </c>
      <c r="E119" s="8">
        <v>10.8</v>
      </c>
      <c r="F119" s="8">
        <v>10.8</v>
      </c>
      <c r="G119" s="37">
        <f>AVERAGE(D119:F119)</f>
        <v>10.800000000000002</v>
      </c>
      <c r="H119" s="241" t="str">
        <f>IF(G119&lt;$I$163,"Under",IF(AND(G119&gt;=$I$163,G119&lt;=$I$165),"Normal",IF(G119&gt;=$I$165,"Over","Prøv igen")))</f>
        <v>Over</v>
      </c>
      <c r="I119" s="76">
        <f>+G119</f>
        <v>10.800000000000002</v>
      </c>
      <c r="J119" s="77">
        <f>+G120</f>
        <v>68.545723270440263</v>
      </c>
      <c r="K119" s="78">
        <f>+G121</f>
        <v>8.4213836477987428E-2</v>
      </c>
      <c r="L119" s="79">
        <f>+G122</f>
        <v>195.98976000000002</v>
      </c>
      <c r="M119" s="80">
        <f>+G123</f>
        <v>9.799488000000002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130"/>
    </row>
    <row r="120" spans="1:52">
      <c r="A120" s="259"/>
      <c r="B120" s="17" t="s">
        <v>3</v>
      </c>
      <c r="C120" s="18" t="s">
        <v>8</v>
      </c>
      <c r="D120" s="11">
        <f>(D119+$Q$6)/$Q$5-$Q$3</f>
        <v>68.545723270440263</v>
      </c>
      <c r="E120" s="11">
        <f>(E119+$Q$6)/$Q$5-$Q$3</f>
        <v>68.545723270440263</v>
      </c>
      <c r="F120" s="11">
        <f>(F119+$Q$6)/$Q$5-$Q$3</f>
        <v>68.545723270440263</v>
      </c>
      <c r="G120" s="30">
        <f>AVERAGE(D120:F120)</f>
        <v>68.545723270440263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130"/>
    </row>
    <row r="121" spans="1:52">
      <c r="A121" s="259"/>
      <c r="B121" s="17" t="s">
        <v>4</v>
      </c>
      <c r="C121" s="19" t="s">
        <v>9</v>
      </c>
      <c r="D121" s="4">
        <f>+(D120+$Q$3)/$Q$2</f>
        <v>8.4213836477987428E-2</v>
      </c>
      <c r="E121" s="4">
        <f>+(E120+$Q$3)/$Q$2</f>
        <v>8.4213836477987428E-2</v>
      </c>
      <c r="F121" s="4">
        <f>+(F120+$Q$3)/$Q$2</f>
        <v>8.4213836477987428E-2</v>
      </c>
      <c r="G121" s="31">
        <f>AVERAGE(D121:F121)</f>
        <v>8.4213836477987428E-2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130"/>
    </row>
    <row r="122" spans="1:52">
      <c r="A122" s="260"/>
      <c r="B122" s="17" t="s">
        <v>6</v>
      </c>
      <c r="C122" s="19" t="s">
        <v>11</v>
      </c>
      <c r="D122" s="11">
        <f>D119*$Q$8</f>
        <v>195.98976000000002</v>
      </c>
      <c r="E122" s="11">
        <f>E119*$Q$8</f>
        <v>195.98976000000002</v>
      </c>
      <c r="F122" s="11">
        <f>F119*$Q$8</f>
        <v>195.98976000000002</v>
      </c>
      <c r="G122" s="30">
        <f t="shared" ref="G122:G123" si="23">AVERAGE(D122:F122)</f>
        <v>195.98976000000002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130"/>
    </row>
    <row r="123" spans="1:52" ht="15.75" thickBot="1">
      <c r="A123" s="261"/>
      <c r="B123" s="20" t="s">
        <v>7</v>
      </c>
      <c r="C123" s="21" t="s">
        <v>12</v>
      </c>
      <c r="D123" s="22">
        <f>$P$10*10*D122/1000</f>
        <v>9.799488000000002</v>
      </c>
      <c r="E123" s="22">
        <f>$P$10*10*E122/1000</f>
        <v>9.799488000000002</v>
      </c>
      <c r="F123" s="22">
        <f>$P$10*10*F122/1000</f>
        <v>9.799488000000002</v>
      </c>
      <c r="G123" s="32">
        <f t="shared" si="23"/>
        <v>9.799488000000002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130"/>
    </row>
    <row r="124" spans="1:52" ht="15.75" thickBot="1">
      <c r="A124" s="258">
        <v>25</v>
      </c>
      <c r="B124" s="24" t="s">
        <v>5</v>
      </c>
      <c r="C124" s="36" t="s">
        <v>10</v>
      </c>
      <c r="D124" s="8">
        <v>11</v>
      </c>
      <c r="E124" s="8">
        <v>11</v>
      </c>
      <c r="F124" s="8">
        <v>11</v>
      </c>
      <c r="G124" s="37">
        <f>AVERAGE(D124:F124)</f>
        <v>11</v>
      </c>
      <c r="H124" s="241" t="str">
        <f>IF(G124&lt;$I$163,"Under",IF(AND(G124&gt;=$I$163,G124&lt;=$I$165),"Normal",IF(G124&gt;=$I$165,"Over","Prøv igen")))</f>
        <v>Over</v>
      </c>
      <c r="I124" s="76">
        <f>+G124</f>
        <v>11</v>
      </c>
      <c r="J124" s="77">
        <f>+G125</f>
        <v>69.920566037735853</v>
      </c>
      <c r="K124" s="83">
        <f>+G126</f>
        <v>8.5471698113207553E-2</v>
      </c>
      <c r="L124" s="79">
        <f>+G127</f>
        <v>199.61920000000001</v>
      </c>
      <c r="M124" s="82">
        <f>+G128</f>
        <v>9.9809600000000014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130"/>
    </row>
    <row r="125" spans="1:52">
      <c r="A125" s="259"/>
      <c r="B125" s="17" t="s">
        <v>3</v>
      </c>
      <c r="C125" s="18" t="s">
        <v>8</v>
      </c>
      <c r="D125" s="11">
        <f>(D124+$Q$6)/$Q$5-$Q$3</f>
        <v>69.920566037735853</v>
      </c>
      <c r="E125" s="11">
        <f>(E124+$Q$6)/$Q$5-$Q$3</f>
        <v>69.920566037735853</v>
      </c>
      <c r="F125" s="11">
        <f>(F124+$Q$6)/$Q$5-$Q$3</f>
        <v>69.920566037735853</v>
      </c>
      <c r="G125" s="30">
        <f>AVERAGE(D125:F125)</f>
        <v>69.920566037735853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130"/>
    </row>
    <row r="126" spans="1:52">
      <c r="A126" s="259"/>
      <c r="B126" s="17" t="s">
        <v>4</v>
      </c>
      <c r="C126" s="19" t="s">
        <v>9</v>
      </c>
      <c r="D126" s="4">
        <f>+(D125+$Q$3)/$Q$2</f>
        <v>8.5471698113207553E-2</v>
      </c>
      <c r="E126" s="4">
        <f>+(E125+$Q$3)/$Q$2</f>
        <v>8.5471698113207553E-2</v>
      </c>
      <c r="F126" s="4">
        <f>+(F125+$Q$3)/$Q$2</f>
        <v>8.5471698113207553E-2</v>
      </c>
      <c r="G126" s="31">
        <f>AVERAGE(D126:F126)</f>
        <v>8.5471698113207553E-2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130"/>
    </row>
    <row r="127" spans="1:52">
      <c r="A127" s="260"/>
      <c r="B127" s="17" t="s">
        <v>6</v>
      </c>
      <c r="C127" s="19" t="s">
        <v>11</v>
      </c>
      <c r="D127" s="11">
        <f>D124*$Q$8</f>
        <v>199.61920000000001</v>
      </c>
      <c r="E127" s="11">
        <f>E124*$Q$8</f>
        <v>199.61920000000001</v>
      </c>
      <c r="F127" s="11">
        <f>F124*$Q$8</f>
        <v>199.61920000000001</v>
      </c>
      <c r="G127" s="30">
        <f t="shared" ref="G127:G128" si="24">AVERAGE(D127:F127)</f>
        <v>199.61920000000001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130"/>
    </row>
    <row r="128" spans="1:52" ht="15.75" thickBot="1">
      <c r="A128" s="261"/>
      <c r="B128" s="20" t="s">
        <v>7</v>
      </c>
      <c r="C128" s="21" t="s">
        <v>12</v>
      </c>
      <c r="D128" s="22">
        <f>$P$10*10*D127/1000</f>
        <v>9.9809600000000014</v>
      </c>
      <c r="E128" s="22">
        <f>$P$10*10*E127/1000</f>
        <v>9.9809600000000014</v>
      </c>
      <c r="F128" s="22">
        <f>$P$10*10*F127/1000</f>
        <v>9.9809600000000014</v>
      </c>
      <c r="G128" s="32">
        <f t="shared" si="24"/>
        <v>9.9809600000000014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130"/>
    </row>
    <row r="129" spans="1:52" ht="15.75" thickBot="1">
      <c r="A129" s="258">
        <v>26</v>
      </c>
      <c r="B129" s="24" t="s">
        <v>5</v>
      </c>
      <c r="C129" s="36" t="s">
        <v>10</v>
      </c>
      <c r="D129" s="8">
        <v>11.4</v>
      </c>
      <c r="E129" s="8">
        <v>11.4</v>
      </c>
      <c r="F129" s="8">
        <v>11.4</v>
      </c>
      <c r="G129" s="37">
        <f>AVERAGE(D129:F129)</f>
        <v>11.4</v>
      </c>
      <c r="H129" s="241" t="str">
        <f>IF(G129&lt;$I$163,"Under",IF(AND(G129&gt;=$I$163,G129&lt;=$I$165),"Normal",IF(G129&gt;=$I$165,"Over","Prøv igen")))</f>
        <v>Over</v>
      </c>
      <c r="I129" s="76">
        <f>+G129</f>
        <v>11.4</v>
      </c>
      <c r="J129" s="77">
        <f>+G130</f>
        <v>72.670251572327047</v>
      </c>
      <c r="K129" s="83">
        <f>+G131</f>
        <v>8.7987421383647804E-2</v>
      </c>
      <c r="L129" s="79">
        <f>+G132</f>
        <v>206.87808000000004</v>
      </c>
      <c r="M129" s="82">
        <f>+G133</f>
        <v>10.343904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130"/>
    </row>
    <row r="130" spans="1:52">
      <c r="A130" s="259"/>
      <c r="B130" s="17" t="s">
        <v>3</v>
      </c>
      <c r="C130" s="18" t="s">
        <v>8</v>
      </c>
      <c r="D130" s="11">
        <f>(D129+$Q$6)/$Q$5-$Q$3</f>
        <v>72.670251572327047</v>
      </c>
      <c r="E130" s="11">
        <f>(E129+$Q$6)/$Q$5-$Q$3</f>
        <v>72.670251572327047</v>
      </c>
      <c r="F130" s="11">
        <f>(F129+$Q$6)/$Q$5-$Q$3</f>
        <v>72.670251572327047</v>
      </c>
      <c r="G130" s="30">
        <f>AVERAGE(D130:F130)</f>
        <v>72.670251572327047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130"/>
    </row>
    <row r="131" spans="1:52">
      <c r="A131" s="259"/>
      <c r="B131" s="17" t="s">
        <v>4</v>
      </c>
      <c r="C131" s="19" t="s">
        <v>9</v>
      </c>
      <c r="D131" s="4">
        <f>+(D130+$Q$3)/$Q$2</f>
        <v>8.7987421383647804E-2</v>
      </c>
      <c r="E131" s="4">
        <f>+(E130+$Q$3)/$Q$2</f>
        <v>8.7987421383647804E-2</v>
      </c>
      <c r="F131" s="4">
        <f>+(F130+$Q$3)/$Q$2</f>
        <v>8.7987421383647804E-2</v>
      </c>
      <c r="G131" s="31">
        <f>AVERAGE(D131:F131)</f>
        <v>8.7987421383647804E-2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130"/>
    </row>
    <row r="132" spans="1:52">
      <c r="A132" s="260"/>
      <c r="B132" s="17" t="s">
        <v>6</v>
      </c>
      <c r="C132" s="19" t="s">
        <v>11</v>
      </c>
      <c r="D132" s="11">
        <f>D129*$Q$8</f>
        <v>206.87808000000001</v>
      </c>
      <c r="E132" s="11">
        <f>E129*$Q$8</f>
        <v>206.87808000000001</v>
      </c>
      <c r="F132" s="11">
        <f>F129*$Q$8</f>
        <v>206.87808000000001</v>
      </c>
      <c r="G132" s="30">
        <f t="shared" ref="G132:G133" si="25">AVERAGE(D132:F132)</f>
        <v>206.87808000000004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130"/>
    </row>
    <row r="133" spans="1:52" ht="15.75" thickBot="1">
      <c r="A133" s="261"/>
      <c r="B133" s="20" t="s">
        <v>7</v>
      </c>
      <c r="C133" s="21" t="s">
        <v>12</v>
      </c>
      <c r="D133" s="22">
        <f>$P$10*10*D132/1000</f>
        <v>10.343904</v>
      </c>
      <c r="E133" s="22">
        <f>$P$10*10*E132/1000</f>
        <v>10.343904</v>
      </c>
      <c r="F133" s="22">
        <f>$P$10*10*F132/1000</f>
        <v>10.343904</v>
      </c>
      <c r="G133" s="32">
        <f t="shared" si="25"/>
        <v>10.343904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130"/>
    </row>
    <row r="134" spans="1:52" ht="15.75" thickBot="1">
      <c r="A134" s="258">
        <v>27</v>
      </c>
      <c r="B134" s="24" t="s">
        <v>5</v>
      </c>
      <c r="C134" s="36" t="s">
        <v>10</v>
      </c>
      <c r="D134" s="8">
        <v>11.4</v>
      </c>
      <c r="E134" s="8">
        <v>11.4</v>
      </c>
      <c r="F134" s="8">
        <v>11.4</v>
      </c>
      <c r="G134" s="37">
        <f>AVERAGE(D134:F134)</f>
        <v>11.4</v>
      </c>
      <c r="H134" s="241" t="str">
        <f>IF(G134&lt;$I$163,"Under",IF(AND(G134&gt;=$I$163,G134&lt;=$I$165),"Normal",IF(G134&gt;=$I$165,"Over","Prøv igen")))</f>
        <v>Over</v>
      </c>
      <c r="I134" s="76">
        <f>+G134</f>
        <v>11.4</v>
      </c>
      <c r="J134" s="77">
        <f>+G135</f>
        <v>72.670251572327047</v>
      </c>
      <c r="K134" s="83">
        <f>+G136</f>
        <v>8.7987421383647804E-2</v>
      </c>
      <c r="L134" s="79">
        <f>+G137</f>
        <v>206.87808000000004</v>
      </c>
      <c r="M134" s="82">
        <f>+G138</f>
        <v>10.343904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130"/>
    </row>
    <row r="135" spans="1:52">
      <c r="A135" s="259"/>
      <c r="B135" s="17" t="s">
        <v>3</v>
      </c>
      <c r="C135" s="18" t="s">
        <v>8</v>
      </c>
      <c r="D135" s="11">
        <f>(D134+$Q$6)/$Q$5-$Q$3</f>
        <v>72.670251572327047</v>
      </c>
      <c r="E135" s="11">
        <f>(E134+$Q$6)/$Q$5-$Q$3</f>
        <v>72.670251572327047</v>
      </c>
      <c r="F135" s="11">
        <f>(F134+$Q$6)/$Q$5-$Q$3</f>
        <v>72.670251572327047</v>
      </c>
      <c r="G135" s="30">
        <f>AVERAGE(D135:F135)</f>
        <v>72.670251572327047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130"/>
    </row>
    <row r="136" spans="1:52">
      <c r="A136" s="259"/>
      <c r="B136" s="17" t="s">
        <v>4</v>
      </c>
      <c r="C136" s="19" t="s">
        <v>9</v>
      </c>
      <c r="D136" s="4">
        <f>+(D135+$Q$3)/$Q$2</f>
        <v>8.7987421383647804E-2</v>
      </c>
      <c r="E136" s="4">
        <f>+(E135+$Q$3)/$Q$2</f>
        <v>8.7987421383647804E-2</v>
      </c>
      <c r="F136" s="4">
        <f>+(F135+$Q$3)/$Q$2</f>
        <v>8.7987421383647804E-2</v>
      </c>
      <c r="G136" s="31">
        <f>AVERAGE(D136:F136)</f>
        <v>8.7987421383647804E-2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130"/>
    </row>
    <row r="137" spans="1:52">
      <c r="A137" s="260"/>
      <c r="B137" s="17" t="s">
        <v>6</v>
      </c>
      <c r="C137" s="19" t="s">
        <v>11</v>
      </c>
      <c r="D137" s="11">
        <f>D134*$Q$8</f>
        <v>206.87808000000001</v>
      </c>
      <c r="E137" s="11">
        <f>E134*$Q$8</f>
        <v>206.87808000000001</v>
      </c>
      <c r="F137" s="11">
        <f>F134*$Q$8</f>
        <v>206.87808000000001</v>
      </c>
      <c r="G137" s="30">
        <f t="shared" ref="G137:G138" si="26">AVERAGE(D137:F137)</f>
        <v>206.87808000000004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130"/>
    </row>
    <row r="138" spans="1:52" ht="15.75" thickBot="1">
      <c r="A138" s="261"/>
      <c r="B138" s="20" t="s">
        <v>7</v>
      </c>
      <c r="C138" s="21" t="s">
        <v>12</v>
      </c>
      <c r="D138" s="22">
        <f>$P$10*10*D137/1000</f>
        <v>10.343904</v>
      </c>
      <c r="E138" s="22">
        <f>$P$10*10*E137/1000</f>
        <v>10.343904</v>
      </c>
      <c r="F138" s="22">
        <f>$P$10*10*F137/1000</f>
        <v>10.343904</v>
      </c>
      <c r="G138" s="32">
        <f t="shared" si="26"/>
        <v>10.343904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130"/>
    </row>
    <row r="139" spans="1:52" ht="15.75" thickBot="1">
      <c r="A139" s="258">
        <v>28</v>
      </c>
      <c r="B139" s="24" t="s">
        <v>5</v>
      </c>
      <c r="C139" s="36" t="s">
        <v>10</v>
      </c>
      <c r="D139" s="8">
        <v>13.2</v>
      </c>
      <c r="E139" s="8">
        <v>13.2</v>
      </c>
      <c r="F139" s="8">
        <v>13.2</v>
      </c>
      <c r="G139" s="37">
        <f>AVERAGE(D139:F139)</f>
        <v>13.199999999999998</v>
      </c>
      <c r="H139" s="241" t="str">
        <f>IF(G139&lt;$I$163,"Under",IF(AND(G139&gt;=$I$163,G139&lt;=$I$165),"Normal",IF(G139&gt;=$I$165,"Over","Prøv igen")))</f>
        <v>Over</v>
      </c>
      <c r="I139" s="76">
        <f>+G139</f>
        <v>13.199999999999998</v>
      </c>
      <c r="J139" s="77">
        <f>+G140</f>
        <v>85.043836477987426</v>
      </c>
      <c r="K139" s="83">
        <f>+G141</f>
        <v>9.9308176100628934E-2</v>
      </c>
      <c r="L139" s="79">
        <f>+G142</f>
        <v>239.54304000000002</v>
      </c>
      <c r="M139" s="82">
        <f>+G143</f>
        <v>11.977152000000002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130"/>
    </row>
    <row r="140" spans="1:52">
      <c r="A140" s="259"/>
      <c r="B140" s="17" t="s">
        <v>3</v>
      </c>
      <c r="C140" s="18" t="s">
        <v>8</v>
      </c>
      <c r="D140" s="11">
        <f>(D139+$Q$6)/$Q$5-$Q$3</f>
        <v>85.043836477987426</v>
      </c>
      <c r="E140" s="11">
        <f>(E139+$Q$6)/$Q$5-$Q$3</f>
        <v>85.043836477987426</v>
      </c>
      <c r="F140" s="11">
        <f>(F139+$Q$6)/$Q$5-$Q$3</f>
        <v>85.043836477987426</v>
      </c>
      <c r="G140" s="30">
        <f>AVERAGE(D140:F140)</f>
        <v>85.043836477987426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130"/>
    </row>
    <row r="141" spans="1:52">
      <c r="A141" s="259"/>
      <c r="B141" s="17" t="s">
        <v>4</v>
      </c>
      <c r="C141" s="19" t="s">
        <v>9</v>
      </c>
      <c r="D141" s="4">
        <f>+(D140+$Q$3)/$Q$2</f>
        <v>9.9308176100628934E-2</v>
      </c>
      <c r="E141" s="4">
        <f>+(E140+$Q$3)/$Q$2</f>
        <v>9.9308176100628934E-2</v>
      </c>
      <c r="F141" s="4">
        <f>+(F140+$Q$3)/$Q$2</f>
        <v>9.9308176100628934E-2</v>
      </c>
      <c r="G141" s="31">
        <f>AVERAGE(D141:F141)</f>
        <v>9.9308176100628934E-2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130"/>
    </row>
    <row r="142" spans="1:52">
      <c r="A142" s="260"/>
      <c r="B142" s="17" t="s">
        <v>6</v>
      </c>
      <c r="C142" s="19" t="s">
        <v>11</v>
      </c>
      <c r="D142" s="11">
        <f>D139*$Q$8</f>
        <v>239.54304000000002</v>
      </c>
      <c r="E142" s="11">
        <f>E139*$Q$8</f>
        <v>239.54304000000002</v>
      </c>
      <c r="F142" s="11">
        <f>F139*$Q$8</f>
        <v>239.54304000000002</v>
      </c>
      <c r="G142" s="30">
        <f t="shared" ref="G142:G143" si="27">AVERAGE(D142:F142)</f>
        <v>239.54304000000002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130"/>
    </row>
    <row r="143" spans="1:52" ht="15.75" thickBot="1">
      <c r="A143" s="261"/>
      <c r="B143" s="20" t="s">
        <v>7</v>
      </c>
      <c r="C143" s="21" t="s">
        <v>12</v>
      </c>
      <c r="D143" s="22">
        <f>$P$10*10*D142/1000</f>
        <v>11.977152000000002</v>
      </c>
      <c r="E143" s="22">
        <f>$P$10*10*E142/1000</f>
        <v>11.977152000000002</v>
      </c>
      <c r="F143" s="22">
        <f>$P$10*10*F142/1000</f>
        <v>11.977152000000002</v>
      </c>
      <c r="G143" s="32">
        <f t="shared" si="27"/>
        <v>11.977152000000002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130"/>
    </row>
    <row r="144" spans="1:52" ht="15.75" thickBot="1">
      <c r="A144" s="258">
        <v>29</v>
      </c>
      <c r="B144" s="24" t="s">
        <v>5</v>
      </c>
      <c r="C144" s="36" t="s">
        <v>10</v>
      </c>
      <c r="D144" s="8">
        <v>11.8</v>
      </c>
      <c r="E144" s="8">
        <v>11.8</v>
      </c>
      <c r="F144" s="8">
        <v>11.8</v>
      </c>
      <c r="G144" s="37">
        <f>AVERAGE(D144:F144)</f>
        <v>11.800000000000002</v>
      </c>
      <c r="H144" s="241" t="str">
        <f>IF(G144&lt;$I$163,"Under",IF(AND(G144&gt;=$I$163,G144&lt;=$I$165),"Normal",IF(G144&gt;=$I$165,"Over","Prøv igen")))</f>
        <v>Over</v>
      </c>
      <c r="I144" s="76">
        <f>+G144</f>
        <v>11.800000000000002</v>
      </c>
      <c r="J144" s="77">
        <f>+G145</f>
        <v>75.419937106918255</v>
      </c>
      <c r="K144" s="83">
        <f>+G146</f>
        <v>9.0503144654088083E-2</v>
      </c>
      <c r="L144" s="79">
        <f>+G147</f>
        <v>214.13696000000004</v>
      </c>
      <c r="M144" s="82">
        <f>+G148</f>
        <v>10.706848000000003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130"/>
    </row>
    <row r="145" spans="1:52">
      <c r="A145" s="259"/>
      <c r="B145" s="17" t="s">
        <v>3</v>
      </c>
      <c r="C145" s="18" t="s">
        <v>8</v>
      </c>
      <c r="D145" s="11">
        <f>(D144+$Q$6)/$Q$5-$Q$3</f>
        <v>75.419937106918255</v>
      </c>
      <c r="E145" s="11">
        <f>(E144+$Q$6)/$Q$5-$Q$3</f>
        <v>75.419937106918255</v>
      </c>
      <c r="F145" s="11">
        <f>(F144+$Q$6)/$Q$5-$Q$3</f>
        <v>75.419937106918255</v>
      </c>
      <c r="G145" s="30">
        <f>AVERAGE(D145:F145)</f>
        <v>75.419937106918255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130"/>
    </row>
    <row r="146" spans="1:52">
      <c r="A146" s="259"/>
      <c r="B146" s="17" t="s">
        <v>4</v>
      </c>
      <c r="C146" s="19" t="s">
        <v>9</v>
      </c>
      <c r="D146" s="4">
        <f>+(D145+$Q$3)/$Q$2</f>
        <v>9.0503144654088069E-2</v>
      </c>
      <c r="E146" s="4">
        <f>+(E145+$Q$3)/$Q$2</f>
        <v>9.0503144654088069E-2</v>
      </c>
      <c r="F146" s="4">
        <f>+(F145+$Q$3)/$Q$2</f>
        <v>9.0503144654088069E-2</v>
      </c>
      <c r="G146" s="31">
        <f>AVERAGE(D146:F146)</f>
        <v>9.0503144654088083E-2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130"/>
    </row>
    <row r="147" spans="1:52">
      <c r="A147" s="260"/>
      <c r="B147" s="17" t="s">
        <v>6</v>
      </c>
      <c r="C147" s="19" t="s">
        <v>11</v>
      </c>
      <c r="D147" s="11">
        <f>D144*$Q$8</f>
        <v>214.13696000000004</v>
      </c>
      <c r="E147" s="11">
        <f>E144*$Q$8</f>
        <v>214.13696000000004</v>
      </c>
      <c r="F147" s="11">
        <f>F144*$Q$8</f>
        <v>214.13696000000004</v>
      </c>
      <c r="G147" s="30">
        <f t="shared" ref="G147:G148" si="28">AVERAGE(D147:F147)</f>
        <v>214.13696000000004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130"/>
    </row>
    <row r="148" spans="1:52" ht="15.75" thickBot="1">
      <c r="A148" s="261"/>
      <c r="B148" s="20" t="s">
        <v>7</v>
      </c>
      <c r="C148" s="21" t="s">
        <v>12</v>
      </c>
      <c r="D148" s="22">
        <f>$P$10*10*D147/1000</f>
        <v>10.706848000000003</v>
      </c>
      <c r="E148" s="22">
        <f>$P$10*10*E147/1000</f>
        <v>10.706848000000003</v>
      </c>
      <c r="F148" s="22">
        <f>$P$10*10*F147/1000</f>
        <v>10.706848000000003</v>
      </c>
      <c r="G148" s="32">
        <f t="shared" si="28"/>
        <v>10.706848000000003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130"/>
    </row>
    <row r="149" spans="1:52" ht="15.75" thickBot="1">
      <c r="A149" s="258">
        <v>30</v>
      </c>
      <c r="B149" s="24" t="s">
        <v>5</v>
      </c>
      <c r="C149" s="36" t="s">
        <v>10</v>
      </c>
      <c r="D149" s="8">
        <v>11.6</v>
      </c>
      <c r="E149" s="8">
        <v>11.6</v>
      </c>
      <c r="F149" s="8">
        <v>11.6</v>
      </c>
      <c r="G149" s="37">
        <f>AVERAGE(D149:F149)</f>
        <v>11.6</v>
      </c>
      <c r="H149" s="241" t="str">
        <f>IF(G149&lt;$I$163,"Under",IF(AND(G149&gt;=$I$163,G149&lt;=$I$165),"Normal",IF(G149&gt;=$I$165,"Over","Prøv igen")))</f>
        <v>Over</v>
      </c>
      <c r="I149" s="76">
        <f>+G149</f>
        <v>11.6</v>
      </c>
      <c r="J149" s="77">
        <f>+G150</f>
        <v>74.045094339622651</v>
      </c>
      <c r="K149" s="83">
        <f>+G151</f>
        <v>8.924528301886793E-2</v>
      </c>
      <c r="L149" s="79">
        <f>+G152</f>
        <v>210.50752</v>
      </c>
      <c r="M149" s="82">
        <f>+G153</f>
        <v>10.525376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130"/>
    </row>
    <row r="150" spans="1:52">
      <c r="A150" s="259"/>
      <c r="B150" s="17" t="s">
        <v>3</v>
      </c>
      <c r="C150" s="18" t="s">
        <v>8</v>
      </c>
      <c r="D150" s="11">
        <f>(D149+$Q$6)/$Q$5-$Q$3</f>
        <v>74.045094339622651</v>
      </c>
      <c r="E150" s="11">
        <f>(E149+$Q$6)/$Q$5-$Q$3</f>
        <v>74.045094339622651</v>
      </c>
      <c r="F150" s="11">
        <f>(F149+$Q$6)/$Q$5-$Q$3</f>
        <v>74.045094339622651</v>
      </c>
      <c r="G150" s="30">
        <f>AVERAGE(D150:F150)</f>
        <v>74.045094339622651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130"/>
    </row>
    <row r="151" spans="1:52">
      <c r="A151" s="259"/>
      <c r="B151" s="17" t="s">
        <v>4</v>
      </c>
      <c r="C151" s="19" t="s">
        <v>9</v>
      </c>
      <c r="D151" s="4">
        <f>+(D150+$Q$3)/$Q$2</f>
        <v>8.924528301886793E-2</v>
      </c>
      <c r="E151" s="4">
        <f>+(E150+$Q$3)/$Q$2</f>
        <v>8.924528301886793E-2</v>
      </c>
      <c r="F151" s="4">
        <f>+(F150+$Q$3)/$Q$2</f>
        <v>8.924528301886793E-2</v>
      </c>
      <c r="G151" s="31">
        <f>AVERAGE(D151:F151)</f>
        <v>8.924528301886793E-2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130"/>
    </row>
    <row r="152" spans="1:52">
      <c r="A152" s="260"/>
      <c r="B152" s="17" t="s">
        <v>6</v>
      </c>
      <c r="C152" s="19" t="s">
        <v>11</v>
      </c>
      <c r="D152" s="11">
        <f>D149*$Q$8</f>
        <v>210.50752</v>
      </c>
      <c r="E152" s="11">
        <f>E149*$Q$8</f>
        <v>210.50752</v>
      </c>
      <c r="F152" s="11">
        <f>F149*$Q$8</f>
        <v>210.50752</v>
      </c>
      <c r="G152" s="30">
        <f t="shared" ref="G152:G153" si="29">AVERAGE(D152:F152)</f>
        <v>210.50752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130"/>
    </row>
    <row r="153" spans="1:52" ht="15.75" thickBot="1">
      <c r="A153" s="261"/>
      <c r="B153" s="20" t="s">
        <v>7</v>
      </c>
      <c r="C153" s="21" t="s">
        <v>12</v>
      </c>
      <c r="D153" s="22">
        <f>$P$10*10*D152/1000</f>
        <v>10.525376</v>
      </c>
      <c r="E153" s="22">
        <f>$P$10*10*E152/1000</f>
        <v>10.525376</v>
      </c>
      <c r="F153" s="22">
        <f>$P$10*10*F152/1000</f>
        <v>10.525376</v>
      </c>
      <c r="G153" s="32">
        <f t="shared" si="29"/>
        <v>10.525376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130"/>
    </row>
    <row r="154" spans="1:52" ht="15.75" thickBot="1">
      <c r="A154" s="255">
        <v>31</v>
      </c>
      <c r="B154" s="24" t="s">
        <v>5</v>
      </c>
      <c r="C154" s="36" t="s">
        <v>10</v>
      </c>
      <c r="D154" s="8">
        <v>11.6</v>
      </c>
      <c r="E154" s="8">
        <v>11.6</v>
      </c>
      <c r="F154" s="8">
        <v>11.6</v>
      </c>
      <c r="G154" s="37">
        <f>AVERAGE(D154:F154)</f>
        <v>11.6</v>
      </c>
      <c r="H154" s="244" t="str">
        <f>IF(G154&lt;$I$163,"Under",IF(AND(G154&gt;=$I$163,G154&lt;=$I$165),"Normal",IF(G154&gt;=$I$165,"Over","Prøv igen")))</f>
        <v>Over</v>
      </c>
      <c r="I154" s="76">
        <f>+G154</f>
        <v>11.6</v>
      </c>
      <c r="J154" s="77">
        <f>+G155</f>
        <v>74.045094339622651</v>
      </c>
      <c r="K154" s="83">
        <f>+G156</f>
        <v>8.924528301886793E-2</v>
      </c>
      <c r="L154" s="79">
        <f>+G157</f>
        <v>210.50752</v>
      </c>
      <c r="M154" s="82">
        <f>+G158</f>
        <v>10.525376</v>
      </c>
      <c r="N154" s="81">
        <v>31</v>
      </c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130"/>
    </row>
    <row r="155" spans="1:52">
      <c r="A155" s="256"/>
      <c r="B155" s="17" t="s">
        <v>3</v>
      </c>
      <c r="C155" s="18" t="s">
        <v>8</v>
      </c>
      <c r="D155" s="11">
        <f>(D154+$Q$6)/$Q$5-$Q$3</f>
        <v>74.045094339622651</v>
      </c>
      <c r="E155" s="11">
        <f>(E154+$Q$6)/$Q$5-$Q$3</f>
        <v>74.045094339622651</v>
      </c>
      <c r="F155" s="11">
        <f>(F154+$Q$6)/$Q$5-$Q$3</f>
        <v>74.045094339622651</v>
      </c>
      <c r="G155" s="30">
        <f>AVERAGE(D155:F155)</f>
        <v>74.045094339622651</v>
      </c>
      <c r="H155" s="245"/>
      <c r="I155" s="145"/>
      <c r="J155" s="146"/>
      <c r="K155" s="146"/>
      <c r="L155" s="146"/>
      <c r="M155" s="146"/>
      <c r="N155" s="194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130"/>
    </row>
    <row r="156" spans="1:52">
      <c r="A156" s="256"/>
      <c r="B156" s="17" t="s">
        <v>4</v>
      </c>
      <c r="C156" s="19" t="s">
        <v>9</v>
      </c>
      <c r="D156" s="4">
        <f>+(D155+$Q$3)/$Q$2</f>
        <v>8.924528301886793E-2</v>
      </c>
      <c r="E156" s="4">
        <f>+(E155+$Q$3)/$Q$2</f>
        <v>8.924528301886793E-2</v>
      </c>
      <c r="F156" s="4">
        <f>+(F155+$Q$3)/$Q$2</f>
        <v>8.924528301886793E-2</v>
      </c>
      <c r="G156" s="31">
        <f>AVERAGE(D156:F156)</f>
        <v>8.924528301886793E-2</v>
      </c>
      <c r="H156" s="245"/>
      <c r="I156" s="148"/>
      <c r="J156" s="149"/>
      <c r="K156" s="149"/>
      <c r="L156" s="149"/>
      <c r="M156" s="149"/>
      <c r="N156" s="195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130"/>
    </row>
    <row r="157" spans="1:52">
      <c r="A157" s="256"/>
      <c r="B157" s="17" t="s">
        <v>6</v>
      </c>
      <c r="C157" s="19" t="s">
        <v>11</v>
      </c>
      <c r="D157" s="11">
        <f>D154*$Q$8</f>
        <v>210.50752</v>
      </c>
      <c r="E157" s="11">
        <f>E154*$Q$8</f>
        <v>210.50752</v>
      </c>
      <c r="F157" s="11">
        <f>F154*$Q$8</f>
        <v>210.50752</v>
      </c>
      <c r="G157" s="30">
        <f t="shared" ref="G157:G158" si="30">AVERAGE(D157:F157)</f>
        <v>210.50752</v>
      </c>
      <c r="H157" s="245"/>
      <c r="I157" s="148"/>
      <c r="J157" s="149"/>
      <c r="K157" s="149"/>
      <c r="L157" s="149"/>
      <c r="M157" s="149"/>
      <c r="N157" s="195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130"/>
    </row>
    <row r="158" spans="1:52" ht="15.75" thickBot="1">
      <c r="A158" s="257"/>
      <c r="B158" s="20" t="s">
        <v>7</v>
      </c>
      <c r="C158" s="21" t="s">
        <v>12</v>
      </c>
      <c r="D158" s="22">
        <f>$P$10*10*D157/1000</f>
        <v>10.525376</v>
      </c>
      <c r="E158" s="22">
        <f>$P$10*10*E157/1000</f>
        <v>10.525376</v>
      </c>
      <c r="F158" s="22">
        <f>$P$10*10*F157/1000</f>
        <v>10.525376</v>
      </c>
      <c r="G158" s="32">
        <f t="shared" si="30"/>
        <v>10.525376</v>
      </c>
      <c r="H158" s="246"/>
      <c r="I158" s="151"/>
      <c r="J158" s="152"/>
      <c r="K158" s="152"/>
      <c r="L158" s="152"/>
      <c r="M158" s="152"/>
      <c r="N158" s="196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130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10.070967741935485</v>
      </c>
      <c r="J159" s="50">
        <f>(AVERAGE(J4:J154))</f>
        <v>63.534199634814385</v>
      </c>
      <c r="K159" s="60">
        <f>(AVERAGE(K4:K154))</f>
        <v>7.9628727936701185E-2</v>
      </c>
      <c r="L159" s="50">
        <f>(AVERAGE(L4:L154))</f>
        <v>182.75986580645164</v>
      </c>
      <c r="M159" s="49">
        <f>(AVERAGE(M4:M154))</f>
        <v>9.1379932903225818</v>
      </c>
      <c r="N159" s="61" t="str">
        <f>CONCATENATE(G3,A2,B2)</f>
        <v>Avg Dec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130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130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130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130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130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130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130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129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130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129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130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129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130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134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31"/>
    </row>
    <row r="171" spans="1:52">
      <c r="D171" s="191" t="s">
        <v>80</v>
      </c>
      <c r="E171" s="191" t="s">
        <v>79</v>
      </c>
      <c r="F171" s="191" t="s">
        <v>27</v>
      </c>
    </row>
    <row r="172" spans="1:52">
      <c r="B172" s="191"/>
      <c r="D172" s="191">
        <v>10.9</v>
      </c>
      <c r="E172" s="191">
        <v>6.1624999999999996</v>
      </c>
      <c r="F172" s="191">
        <f>D172*E172</f>
        <v>67.171250000000001</v>
      </c>
    </row>
  </sheetData>
  <mergeCells count="75">
    <mergeCell ref="A1:H1"/>
    <mergeCell ref="A2:A3"/>
    <mergeCell ref="B2:C3"/>
    <mergeCell ref="D2:G2"/>
    <mergeCell ref="I3:M3"/>
    <mergeCell ref="A9:A13"/>
    <mergeCell ref="H9:H13"/>
    <mergeCell ref="A14:A18"/>
    <mergeCell ref="H14:H18"/>
    <mergeCell ref="A4:A8"/>
    <mergeCell ref="H4:H8"/>
    <mergeCell ref="P14:Q14"/>
    <mergeCell ref="A29:A33"/>
    <mergeCell ref="H29:H33"/>
    <mergeCell ref="A34:A38"/>
    <mergeCell ref="H34:H38"/>
    <mergeCell ref="A19:A23"/>
    <mergeCell ref="H19:H23"/>
    <mergeCell ref="A24:A28"/>
    <mergeCell ref="H24:H28"/>
    <mergeCell ref="A49:A53"/>
    <mergeCell ref="H49:H53"/>
    <mergeCell ref="A54:A58"/>
    <mergeCell ref="H54:H58"/>
    <mergeCell ref="A39:A43"/>
    <mergeCell ref="H39:H43"/>
    <mergeCell ref="A44:A48"/>
    <mergeCell ref="H44:H48"/>
    <mergeCell ref="A69:A73"/>
    <mergeCell ref="H69:H73"/>
    <mergeCell ref="A74:A78"/>
    <mergeCell ref="H74:H78"/>
    <mergeCell ref="A59:A63"/>
    <mergeCell ref="H59:H63"/>
    <mergeCell ref="A64:A68"/>
    <mergeCell ref="H64:H68"/>
    <mergeCell ref="A89:A93"/>
    <mergeCell ref="H89:H93"/>
    <mergeCell ref="A94:A98"/>
    <mergeCell ref="H94:H98"/>
    <mergeCell ref="A79:A83"/>
    <mergeCell ref="H79:H83"/>
    <mergeCell ref="A84:A88"/>
    <mergeCell ref="H84:H88"/>
    <mergeCell ref="A109:A113"/>
    <mergeCell ref="H109:H113"/>
    <mergeCell ref="A114:A118"/>
    <mergeCell ref="H114:H118"/>
    <mergeCell ref="A99:A103"/>
    <mergeCell ref="H99:H103"/>
    <mergeCell ref="A104:A108"/>
    <mergeCell ref="H104:H108"/>
    <mergeCell ref="B160:G160"/>
    <mergeCell ref="I160:M160"/>
    <mergeCell ref="N160:N165"/>
    <mergeCell ref="B162:G162"/>
    <mergeCell ref="I162:M162"/>
    <mergeCell ref="B163:G163"/>
    <mergeCell ref="I164:M164"/>
    <mergeCell ref="A149:A153"/>
    <mergeCell ref="H149:H153"/>
    <mergeCell ref="A154:A158"/>
    <mergeCell ref="H154:H158"/>
    <mergeCell ref="A139:A143"/>
    <mergeCell ref="H139:H143"/>
    <mergeCell ref="A144:A148"/>
    <mergeCell ref="H144:H148"/>
    <mergeCell ref="A129:A133"/>
    <mergeCell ref="H129:H133"/>
    <mergeCell ref="A134:A138"/>
    <mergeCell ref="H134:H138"/>
    <mergeCell ref="A119:A123"/>
    <mergeCell ref="H119:H123"/>
    <mergeCell ref="A124:A128"/>
    <mergeCell ref="H124:H128"/>
  </mergeCells>
  <dataValidations disablePrompts="1"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49"/>
  <sheetViews>
    <sheetView topLeftCell="A2" workbookViewId="0">
      <selection activeCell="D4" sqref="D4"/>
    </sheetView>
  </sheetViews>
  <sheetFormatPr defaultRowHeight="15"/>
  <cols>
    <col min="1" max="1" width="34.28515625" customWidth="1"/>
    <col min="2" max="2" width="12.28515625" bestFit="1" customWidth="1"/>
    <col min="3" max="3" width="41.42578125" bestFit="1" customWidth="1"/>
    <col min="4" max="4" width="9.28515625" bestFit="1" customWidth="1"/>
    <col min="5" max="16" width="6.140625" customWidth="1"/>
    <col min="17" max="17" width="9.28515625" bestFit="1" customWidth="1"/>
    <col min="23" max="23" width="9.140625" style="228"/>
  </cols>
  <sheetData>
    <row r="1" spans="1:21" ht="29.45" customHeight="1">
      <c r="A1" s="295" t="str">
        <f>CONCATENATE(A2,C2)</f>
        <v>Blodsukker målinger for året 2019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21">
      <c r="A2" s="160" t="s">
        <v>55</v>
      </c>
      <c r="C2" s="191">
        <f>+Januar!B2</f>
        <v>2019</v>
      </c>
      <c r="D2" s="177"/>
      <c r="E2" s="161" t="s">
        <v>63</v>
      </c>
      <c r="F2" s="161" t="s">
        <v>64</v>
      </c>
      <c r="G2" s="161" t="s">
        <v>65</v>
      </c>
      <c r="H2" s="161" t="s">
        <v>46</v>
      </c>
      <c r="I2" s="191" t="s">
        <v>47</v>
      </c>
      <c r="J2" s="161" t="s">
        <v>48</v>
      </c>
      <c r="K2" s="161" t="s">
        <v>49</v>
      </c>
      <c r="L2" s="161" t="s">
        <v>50</v>
      </c>
      <c r="M2" s="161" t="s">
        <v>51</v>
      </c>
      <c r="N2" s="161" t="s">
        <v>52</v>
      </c>
      <c r="O2" s="161" t="s">
        <v>53</v>
      </c>
      <c r="P2" s="161" t="s">
        <v>54</v>
      </c>
      <c r="Q2" s="177" t="str">
        <f>CONCATENATE("Avg. ",C2)</f>
        <v>Avg. 2019</v>
      </c>
      <c r="U2" s="191"/>
    </row>
    <row r="3" spans="1:21">
      <c r="A3" s="143" t="str">
        <f>+Januar!B4</f>
        <v xml:space="preserve"> Glucose middel P (fra HbA1c IFCC) </v>
      </c>
      <c r="B3" s="172" t="str">
        <f>+Januar!C4</f>
        <v xml:space="preserve"> [mmol/L]</v>
      </c>
      <c r="C3" s="96" t="str">
        <f>+Januar!S4</f>
        <v xml:space="preserve"> Glucose middel P (fra HbA1c IFCC)  [mmol/L]</v>
      </c>
      <c r="D3" s="214"/>
      <c r="E3" s="211">
        <f>+Januar!I159</f>
        <v>9.8838709677419381</v>
      </c>
      <c r="F3" s="211">
        <f>+Februar!I159</f>
        <v>9.6214285714285701</v>
      </c>
      <c r="G3" s="211">
        <f>+Marts!I159</f>
        <v>9.806451612903226</v>
      </c>
      <c r="H3" s="211">
        <f>+April!I159</f>
        <v>8.8888888888888893</v>
      </c>
      <c r="I3" s="231">
        <f>+Maj!I159</f>
        <v>8.935483870967742</v>
      </c>
      <c r="J3" s="211">
        <f>+Juni!I159</f>
        <v>9.3166666666666664</v>
      </c>
      <c r="K3" s="211">
        <f>+Juli!I159</f>
        <v>10.019354838709676</v>
      </c>
      <c r="L3" s="211">
        <f>+August!I159</f>
        <v>9.241935483870968</v>
      </c>
      <c r="M3" s="211">
        <f>+September!I159</f>
        <v>9.35</v>
      </c>
      <c r="N3" s="211">
        <f>+Oktober!I159</f>
        <v>9.3397849462365592</v>
      </c>
      <c r="O3" s="211">
        <f>+November!I159</f>
        <v>9.2033333333333349</v>
      </c>
      <c r="P3" s="211">
        <f>+December!$I$159</f>
        <v>10.070967741935485</v>
      </c>
      <c r="Q3" s="211">
        <f>AVERAGE(E3:P3)</f>
        <v>9.4731805768902557</v>
      </c>
      <c r="U3" s="220"/>
    </row>
    <row r="4" spans="1:21">
      <c r="A4" s="143" t="str">
        <f>+Januar!B5</f>
        <v xml:space="preserve"> Hæmoglobin A1c (IFCC)  </v>
      </c>
      <c r="B4" s="172" t="str">
        <f>+Januar!C5</f>
        <v xml:space="preserve"> [mmol/mol]  </v>
      </c>
      <c r="C4" s="100" t="str">
        <f>+Januar!S5</f>
        <v xml:space="preserve"> Hæmoglobin A1c (IFCC)   [mmol/mol]  </v>
      </c>
      <c r="D4" s="214"/>
      <c r="E4" s="210">
        <f>+Januar!J159</f>
        <v>62.248056400892679</v>
      </c>
      <c r="F4" s="210">
        <f>+Februar!J159</f>
        <v>60.443971248876913</v>
      </c>
      <c r="G4" s="210">
        <f>+Marts!J159</f>
        <v>61.715859200649234</v>
      </c>
      <c r="H4" s="210">
        <f>+April!J159</f>
        <v>55.408336827393441</v>
      </c>
      <c r="I4" s="210">
        <f>+Maj!J159</f>
        <v>55.728640697910301</v>
      </c>
      <c r="J4" s="210">
        <f>+Juni!J159</f>
        <v>58.348972746331228</v>
      </c>
      <c r="K4" s="210">
        <f>+Juli!J159</f>
        <v>63.179401501318736</v>
      </c>
      <c r="L4" s="210">
        <f>+August!J159</f>
        <v>57.835254615540663</v>
      </c>
      <c r="M4" s="210">
        <f>+September!J159</f>
        <v>58.578113207547162</v>
      </c>
      <c r="N4" s="210">
        <f>+Oktober!J159</f>
        <v>58.507892743626158</v>
      </c>
      <c r="O4" s="210">
        <f>+November!J159</f>
        <v>57.569895178197044</v>
      </c>
      <c r="P4" s="210">
        <f>+December!$J$159</f>
        <v>63.534199634814385</v>
      </c>
      <c r="Q4" s="210">
        <f t="shared" ref="Q4:Q7" si="0">AVERAGE(E4:P4)</f>
        <v>59.424882833591504</v>
      </c>
      <c r="U4" s="221"/>
    </row>
    <row r="5" spans="1:21">
      <c r="A5" s="143"/>
      <c r="B5" s="172"/>
      <c r="D5" s="214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3"/>
      <c r="U5" s="222"/>
    </row>
    <row r="6" spans="1:21">
      <c r="A6" s="143" t="str">
        <f>+Januar!B7</f>
        <v xml:space="preserve"> Glukose middel P (fra HbA1c) </v>
      </c>
      <c r="B6" s="172" t="str">
        <f>+Januar!C7</f>
        <v xml:space="preserve"> [mg/dL]</v>
      </c>
      <c r="C6" s="142"/>
      <c r="D6" s="214"/>
      <c r="E6" s="210">
        <f>+Januar!L159</f>
        <v>179.36458322580648</v>
      </c>
      <c r="F6" s="210">
        <f>+Februar!L159</f>
        <v>174.60198857142856</v>
      </c>
      <c r="G6" s="210">
        <f>+Marts!L159</f>
        <v>177.95963870967742</v>
      </c>
      <c r="H6" s="210">
        <f>+April!L159</f>
        <v>161.30844444444446</v>
      </c>
      <c r="I6" s="210">
        <f>+Maj!L159</f>
        <v>162.15401290322581</v>
      </c>
      <c r="J6" s="210">
        <f>+Juni!L159</f>
        <v>169.07141333333337</v>
      </c>
      <c r="K6" s="210">
        <f>+Juli!L159</f>
        <v>181.8232361290323</v>
      </c>
      <c r="L6" s="210">
        <f>+August!L159</f>
        <v>167.71525161290327</v>
      </c>
      <c r="M6" s="210">
        <f>+September!L159</f>
        <v>169.67632000000003</v>
      </c>
      <c r="N6" s="210">
        <f>+Oktober!L159</f>
        <v>169.49094537634411</v>
      </c>
      <c r="O6" s="210">
        <f>+November!L159</f>
        <v>167.01473066666671</v>
      </c>
      <c r="P6" s="210">
        <f>+December!$L$159</f>
        <v>182.75986580645164</v>
      </c>
      <c r="Q6" s="210">
        <f t="shared" si="0"/>
        <v>171.91170256494286</v>
      </c>
      <c r="U6" s="221"/>
    </row>
    <row r="7" spans="1:21">
      <c r="A7" s="143" t="str">
        <f>+Januar!B8</f>
        <v xml:space="preserve"> Glukose i blodet</v>
      </c>
      <c r="B7" s="172" t="str">
        <f>+Januar!C8</f>
        <v xml:space="preserve"> [gram]</v>
      </c>
      <c r="C7" s="144" t="str">
        <f>CONCATENATE(Januar!B8,Januar!C8)</f>
        <v xml:space="preserve"> Glukose i blodet [gram]</v>
      </c>
      <c r="D7" s="214"/>
      <c r="E7" s="211">
        <f>+Januar!M159</f>
        <v>8.9682291612903242</v>
      </c>
      <c r="F7" s="211">
        <f>+Februar!M159</f>
        <v>8.7300994285714317</v>
      </c>
      <c r="G7" s="211">
        <f>+Marts!M159</f>
        <v>8.8979819354838714</v>
      </c>
      <c r="H7" s="211">
        <f>+April!M159</f>
        <v>8.0654222222222227</v>
      </c>
      <c r="I7" s="231">
        <f>+Maj!M159</f>
        <v>8.1077006451612945</v>
      </c>
      <c r="J7" s="211">
        <f>+Juni!M159</f>
        <v>8.4535706666666677</v>
      </c>
      <c r="K7" s="211">
        <f>+Juli!M159</f>
        <v>9.0911618064516144</v>
      </c>
      <c r="L7" s="211">
        <f>+August!M159</f>
        <v>8.3857625806451619</v>
      </c>
      <c r="M7" s="211">
        <f>+September!M159</f>
        <v>8.4838159999999956</v>
      </c>
      <c r="N7" s="211">
        <f>+Oktober!M159</f>
        <v>8.4745472688172025</v>
      </c>
      <c r="O7" s="211">
        <f>+November!M159</f>
        <v>8.3507365333333361</v>
      </c>
      <c r="P7" s="211">
        <f>+December!$M$159</f>
        <v>9.1379932903225818</v>
      </c>
      <c r="Q7" s="211">
        <f t="shared" si="0"/>
        <v>8.5955851282471425</v>
      </c>
      <c r="U7" s="220"/>
    </row>
    <row r="8" spans="1:21">
      <c r="A8" t="str">
        <f>CONCATENATE(C4,A9,C3)</f>
        <v xml:space="preserve"> Hæmoglobin A1c (IFCC)   [mmol/mol]   &amp;                                Glucose middel P (fra HbA1c IFCC)  [mmol/L]</v>
      </c>
      <c r="D8" s="211"/>
      <c r="E8" s="296">
        <f>(E3+F3+G3)/3</f>
        <v>9.7705837173579102</v>
      </c>
      <c r="F8" s="296"/>
      <c r="G8" s="296"/>
      <c r="H8" s="296">
        <f>(H3+I3+J3)/3</f>
        <v>9.047013142174432</v>
      </c>
      <c r="I8" s="296"/>
      <c r="J8" s="296"/>
      <c r="K8" s="296">
        <f>(K3+L3+M3)/3</f>
        <v>9.5370967741935484</v>
      </c>
      <c r="L8" s="296"/>
      <c r="M8" s="296"/>
      <c r="N8" s="296">
        <f>(N3+O3+P3)/3</f>
        <v>9.538028673835127</v>
      </c>
      <c r="O8" s="296"/>
      <c r="P8" s="296"/>
      <c r="Q8" s="211">
        <f>AVERAGE(E8:P8)</f>
        <v>9.4731805768902557</v>
      </c>
    </row>
    <row r="9" spans="1:21">
      <c r="A9" s="176" t="s">
        <v>78</v>
      </c>
    </row>
    <row r="42" spans="1:1">
      <c r="A42" s="227" t="s">
        <v>81</v>
      </c>
    </row>
    <row r="44" spans="1:1">
      <c r="A44" s="227" t="s">
        <v>82</v>
      </c>
    </row>
    <row r="46" spans="1:1">
      <c r="A46" s="229" t="s">
        <v>83</v>
      </c>
    </row>
    <row r="47" spans="1:1">
      <c r="A47" s="230" t="s">
        <v>84</v>
      </c>
    </row>
    <row r="48" spans="1:1">
      <c r="A48" s="230" t="s">
        <v>85</v>
      </c>
    </row>
    <row r="49" spans="1:1">
      <c r="A49" s="230" t="s">
        <v>86</v>
      </c>
    </row>
  </sheetData>
  <mergeCells count="5">
    <mergeCell ref="A1:S1"/>
    <mergeCell ref="E8:G8"/>
    <mergeCell ref="H8:J8"/>
    <mergeCell ref="K8:M8"/>
    <mergeCell ref="N8:P8"/>
  </mergeCells>
  <hyperlinks>
    <hyperlink ref="A42" r:id="rId1"/>
    <hyperlink ref="A44" r:id="rId2"/>
  </hyperlinks>
  <pageMargins left="0.7" right="0.7" top="0.75" bottom="0.75" header="0.3" footer="0.3"/>
  <pageSetup paperSize="9" scale="95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169"/>
  <sheetViews>
    <sheetView workbookViewId="0">
      <selection activeCell="E166" sqref="E166"/>
    </sheetView>
  </sheetViews>
  <sheetFormatPr defaultRowHeight="15"/>
  <cols>
    <col min="1" max="1" width="9.7109375" style="192" customWidth="1"/>
    <col min="2" max="2" width="30.7109375" customWidth="1"/>
    <col min="3" max="3" width="11.7109375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5.140625" style="192" bestFit="1" customWidth="1"/>
    <col min="15" max="15" width="3.7109375" customWidth="1"/>
    <col min="16" max="16" width="30.5703125" bestFit="1" customWidth="1"/>
    <col min="17" max="17" width="8" bestFit="1" customWidth="1"/>
    <col min="18" max="18" width="3.7109375" customWidth="1"/>
    <col min="19" max="19" width="38.28515625" bestFit="1" customWidth="1"/>
    <col min="20" max="20" width="9.4257812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Feb </v>
      </c>
      <c r="O1" s="92"/>
      <c r="P1" s="92" t="str">
        <f>+Januar!P1</f>
        <v xml:space="preserve">Liter fuldblod i kroppen </v>
      </c>
      <c r="Q1" s="92"/>
      <c r="R1" s="92"/>
      <c r="S1" s="179" t="s">
        <v>77</v>
      </c>
      <c r="T1" s="181">
        <f>(T4+Q6)/(Q4/Q2)-Q3</f>
        <v>62.248056400892693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3"/>
    </row>
    <row r="2" spans="1:52" ht="15.75" thickBot="1">
      <c r="A2" s="247" t="s">
        <v>39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10">
        <f>+Januar!H2</f>
        <v>19</v>
      </c>
      <c r="I2" s="113">
        <f>+Januar!I159</f>
        <v>9.8838709677419381</v>
      </c>
      <c r="J2" s="140">
        <f>+Januar!J159</f>
        <v>62.248056400892679</v>
      </c>
      <c r="K2" s="139">
        <f>+Januar!K159</f>
        <v>7.8452018665043657E-2</v>
      </c>
      <c r="L2" s="140">
        <f>+Januar!L159</f>
        <v>179.36458322580648</v>
      </c>
      <c r="M2" s="113">
        <f>+Januar!M159</f>
        <v>8.9682291612903242</v>
      </c>
      <c r="N2" s="90" t="str">
        <f>CONCATENATE(G3,Januar!H3)</f>
        <v xml:space="preserve">Avg Jan </v>
      </c>
      <c r="O2" s="42"/>
      <c r="P2" s="94" t="s">
        <v>17</v>
      </c>
      <c r="Q2" s="94">
        <v>1093</v>
      </c>
      <c r="R2" s="42"/>
      <c r="S2" s="200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56"/>
    </row>
    <row r="3" spans="1:52" ht="15.75" thickBot="1">
      <c r="A3" s="275"/>
      <c r="B3" s="277"/>
      <c r="C3" s="277"/>
      <c r="D3" s="29" t="str">
        <f>+Januar!D3</f>
        <v>Morgen</v>
      </c>
      <c r="E3" s="111" t="str">
        <f>+Januar!E3</f>
        <v>Middag</v>
      </c>
      <c r="F3" s="111" t="str">
        <f>+Januar!F3</f>
        <v>Aften</v>
      </c>
      <c r="G3" s="111" t="str">
        <f>+Januar!G3</f>
        <v xml:space="preserve">Avg </v>
      </c>
      <c r="H3" s="91" t="s">
        <v>39</v>
      </c>
      <c r="I3" s="249" t="str">
        <f>+Januar!I3</f>
        <v>Aktuelle middel værdier for denne måned</v>
      </c>
      <c r="J3" s="250"/>
      <c r="K3" s="250"/>
      <c r="L3" s="250"/>
      <c r="M3" s="251"/>
      <c r="N3" s="193" t="s">
        <v>0</v>
      </c>
      <c r="O3" s="42"/>
      <c r="P3" s="94" t="s">
        <v>18</v>
      </c>
      <c r="Q3" s="94">
        <v>23.5</v>
      </c>
      <c r="R3" s="42"/>
      <c r="S3" s="42" t="str">
        <f>CONCATENATE(A2,B2)</f>
        <v>Feb 2019</v>
      </c>
      <c r="T3" s="109" t="str">
        <f>CONCATENATE(G3,Januar!H3)</f>
        <v xml:space="preserve">Avg Jan </v>
      </c>
      <c r="U3" s="43">
        <v>1</v>
      </c>
      <c r="V3" s="43">
        <v>2</v>
      </c>
      <c r="W3" s="43">
        <v>3</v>
      </c>
      <c r="X3" s="43">
        <v>4</v>
      </c>
      <c r="Y3" s="43">
        <v>5</v>
      </c>
      <c r="Z3" s="43">
        <v>6</v>
      </c>
      <c r="AA3" s="43">
        <v>7</v>
      </c>
      <c r="AB3" s="43">
        <v>8</v>
      </c>
      <c r="AC3" s="43">
        <v>9</v>
      </c>
      <c r="AD3" s="43">
        <v>10</v>
      </c>
      <c r="AE3" s="43">
        <v>11</v>
      </c>
      <c r="AF3" s="43">
        <v>12</v>
      </c>
      <c r="AG3" s="43">
        <v>13</v>
      </c>
      <c r="AH3" s="43">
        <v>14</v>
      </c>
      <c r="AI3" s="43">
        <v>15</v>
      </c>
      <c r="AJ3" s="43">
        <v>16</v>
      </c>
      <c r="AK3" s="43">
        <v>17</v>
      </c>
      <c r="AL3" s="43">
        <v>18</v>
      </c>
      <c r="AM3" s="43">
        <v>19</v>
      </c>
      <c r="AN3" s="43">
        <v>20</v>
      </c>
      <c r="AO3" s="43">
        <v>21</v>
      </c>
      <c r="AP3" s="43">
        <v>22</v>
      </c>
      <c r="AQ3" s="43">
        <v>23</v>
      </c>
      <c r="AR3" s="43">
        <v>24</v>
      </c>
      <c r="AS3" s="43">
        <v>25</v>
      </c>
      <c r="AT3" s="43">
        <v>26</v>
      </c>
      <c r="AU3" s="43">
        <v>27</v>
      </c>
      <c r="AV3" s="43">
        <v>28</v>
      </c>
      <c r="AW3" s="57"/>
      <c r="AX3" s="57"/>
      <c r="AY3" s="57"/>
      <c r="AZ3" s="95" t="str">
        <f>CONCATENATE("Avg.",H3)</f>
        <v xml:space="preserve">Avg.Feb </v>
      </c>
    </row>
    <row r="4" spans="1:52" ht="15.75" thickBot="1">
      <c r="A4" s="255">
        <v>1</v>
      </c>
      <c r="B4" s="24" t="str">
        <f>+Januar!B4</f>
        <v xml:space="preserve"> Glucose middel P (fra HbA1c IFCC) </v>
      </c>
      <c r="C4" s="36" t="str">
        <f>+Januar!C4</f>
        <v xml:space="preserve"> [mmol/L]</v>
      </c>
      <c r="D4" s="8">
        <v>11.5</v>
      </c>
      <c r="E4" s="8">
        <v>11.5</v>
      </c>
      <c r="F4" s="8">
        <v>11.5</v>
      </c>
      <c r="G4" s="41">
        <f>AVERAGE(D4:F4)</f>
        <v>11.5</v>
      </c>
      <c r="H4" s="244" t="str">
        <f>IF(G4&lt;$I$163,"Under",IF(AND(G4&gt;=$I$163,G4&lt;=$I$165),"Normal",IF(G4&gt;=$I$165,"Over","Prøv igen")))</f>
        <v>Over</v>
      </c>
      <c r="I4" s="84">
        <f>+G4</f>
        <v>11.5</v>
      </c>
      <c r="J4" s="85">
        <f>+G5</f>
        <v>73.357672955974849</v>
      </c>
      <c r="K4" s="86">
        <f>+G6</f>
        <v>8.8616352201257867E-2</v>
      </c>
      <c r="L4" s="87">
        <f>+G7</f>
        <v>208.69280000000001</v>
      </c>
      <c r="M4" s="88">
        <f>+G8</f>
        <v>10.43464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 [mmol/L]</v>
      </c>
      <c r="T4" s="114">
        <f>+I2</f>
        <v>9.8838709677419381</v>
      </c>
      <c r="U4" s="97">
        <f>+I4</f>
        <v>11.5</v>
      </c>
      <c r="V4" s="97">
        <f>+I9</f>
        <v>10</v>
      </c>
      <c r="W4" s="97">
        <f>+I14</f>
        <v>10.699999999999998</v>
      </c>
      <c r="X4" s="97">
        <f>+I19</f>
        <v>8</v>
      </c>
      <c r="Y4" s="97">
        <f>+I24</f>
        <v>9.4</v>
      </c>
      <c r="Z4" s="97">
        <f>+I29</f>
        <v>8.1999999999999993</v>
      </c>
      <c r="AA4" s="97">
        <f>+I34</f>
        <v>9.6</v>
      </c>
      <c r="AB4" s="97">
        <f>+I39</f>
        <v>9.8000000000000007</v>
      </c>
      <c r="AC4" s="97">
        <f>+I44</f>
        <v>8.9</v>
      </c>
      <c r="AD4" s="97">
        <f>+I49</f>
        <v>9.8000000000000007</v>
      </c>
      <c r="AE4" s="97">
        <f>+I54</f>
        <v>9.9</v>
      </c>
      <c r="AF4" s="97">
        <f>+I59</f>
        <v>8.4</v>
      </c>
      <c r="AG4" s="97">
        <f>+I64</f>
        <v>10.5</v>
      </c>
      <c r="AH4" s="97">
        <f>+I69</f>
        <v>10.9</v>
      </c>
      <c r="AI4" s="97">
        <f>+I74</f>
        <v>9.8000000000000007</v>
      </c>
      <c r="AJ4" s="97">
        <f>+I79</f>
        <v>8</v>
      </c>
      <c r="AK4" s="97">
        <f>+I84</f>
        <v>11</v>
      </c>
      <c r="AL4" s="97">
        <f>+I89</f>
        <v>10.800000000000002</v>
      </c>
      <c r="AM4" s="97">
        <f>+I94</f>
        <v>8</v>
      </c>
      <c r="AN4" s="97">
        <f>+I99</f>
        <v>11.300000000000002</v>
      </c>
      <c r="AO4" s="97">
        <f>+I104</f>
        <v>8.6999999999999993</v>
      </c>
      <c r="AP4" s="97">
        <f>+I109</f>
        <v>9.5</v>
      </c>
      <c r="AQ4" s="97">
        <f>+I114</f>
        <v>10.699999999999998</v>
      </c>
      <c r="AR4" s="97">
        <f>+I119</f>
        <v>8</v>
      </c>
      <c r="AS4" s="97">
        <f>+I124</f>
        <v>9.1999999999999993</v>
      </c>
      <c r="AT4" s="97">
        <f>+I129</f>
        <v>10.3</v>
      </c>
      <c r="AU4" s="97">
        <f>+I134</f>
        <v>9.8000000000000007</v>
      </c>
      <c r="AV4" s="97">
        <f>+I139</f>
        <v>8.6999999999999993</v>
      </c>
      <c r="AW4" s="97"/>
      <c r="AX4" s="97"/>
      <c r="AY4" s="97"/>
      <c r="AZ4" s="98">
        <f>AVERAGE(U4:AY4)</f>
        <v>9.6214285714285701</v>
      </c>
    </row>
    <row r="5" spans="1:52">
      <c r="A5" s="256"/>
      <c r="B5" s="17" t="str">
        <f>+Januar!B5</f>
        <v xml:space="preserve"> Hæmoglobin A1c (IFCC)  </v>
      </c>
      <c r="C5" s="19" t="str">
        <f>+Januar!C5</f>
        <v xml:space="preserve"> [mmol/mol]  </v>
      </c>
      <c r="D5" s="10">
        <f>(D4+$Q$6)/$Q$5-$Q$3</f>
        <v>73.357672955974849</v>
      </c>
      <c r="E5" s="10">
        <f>(E4+$Q$6)/$Q$5-$Q$3</f>
        <v>73.357672955974849</v>
      </c>
      <c r="F5" s="10">
        <f>(F4+$Q$6)/$Q$5-$Q$3</f>
        <v>73.357672955974849</v>
      </c>
      <c r="G5" s="28">
        <f>AVERAGE(D5:F5)</f>
        <v>73.357672955974849</v>
      </c>
      <c r="H5" s="245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 Hæmoglobin A1c (IFCC)   [mmol/mol]  </v>
      </c>
      <c r="T5" s="233">
        <f>+J2</f>
        <v>62.248056400892679</v>
      </c>
      <c r="U5" s="101">
        <f>+J4</f>
        <v>73.357672955974849</v>
      </c>
      <c r="V5" s="101">
        <f>+J9</f>
        <v>63.046352201257861</v>
      </c>
      <c r="W5" s="101">
        <f>+J14</f>
        <v>67.858301886792461</v>
      </c>
      <c r="X5" s="101">
        <f>+J19</f>
        <v>49.297924528301884</v>
      </c>
      <c r="Y5" s="101">
        <f>+J24</f>
        <v>58.921823899371077</v>
      </c>
      <c r="Z5" s="101">
        <f>+J29</f>
        <v>50.672767295597481</v>
      </c>
      <c r="AA5" s="101">
        <f>+J34</f>
        <v>60.29666666666666</v>
      </c>
      <c r="AB5" s="101">
        <f>+J39</f>
        <v>61.671509433962264</v>
      </c>
      <c r="AC5" s="101">
        <f>+J44</f>
        <v>55.484716981132088</v>
      </c>
      <c r="AD5" s="101">
        <f>+J49</f>
        <v>61.671509433962264</v>
      </c>
      <c r="AE5" s="101">
        <f>+J54</f>
        <v>62.358930817610066</v>
      </c>
      <c r="AF5" s="101">
        <f>+J59</f>
        <v>52.047610062893085</v>
      </c>
      <c r="AG5" s="101">
        <f>+J64</f>
        <v>66.483459119496857</v>
      </c>
      <c r="AH5" s="101">
        <f>+J69</f>
        <v>69.233144654088065</v>
      </c>
      <c r="AI5" s="101">
        <f>+J74</f>
        <v>61.671509433962264</v>
      </c>
      <c r="AJ5" s="101">
        <f>+J79</f>
        <v>49.297924528301884</v>
      </c>
      <c r="AK5" s="101">
        <f>+J84</f>
        <v>69.920566037735853</v>
      </c>
      <c r="AL5" s="101">
        <f>+J89</f>
        <v>68.545723270440263</v>
      </c>
      <c r="AM5" s="101">
        <f>+J94</f>
        <v>49.297924528301884</v>
      </c>
      <c r="AN5" s="101">
        <f>+J99</f>
        <v>71.982830188679259</v>
      </c>
      <c r="AO5" s="101">
        <f>+J104</f>
        <v>54.109874213836484</v>
      </c>
      <c r="AP5" s="101">
        <f>+J109</f>
        <v>59.609245283018879</v>
      </c>
      <c r="AQ5" s="101">
        <f>+J114</f>
        <v>67.858301886792461</v>
      </c>
      <c r="AR5" s="101">
        <f>+J119</f>
        <v>49.297924528301884</v>
      </c>
      <c r="AS5" s="101">
        <f>+J124</f>
        <v>57.546981132075473</v>
      </c>
      <c r="AT5" s="101">
        <f>+J129</f>
        <v>65.108616352201267</v>
      </c>
      <c r="AU5" s="101">
        <f>+J134</f>
        <v>61.671509433962264</v>
      </c>
      <c r="AV5" s="101">
        <f>+J139</f>
        <v>54.109874213836484</v>
      </c>
      <c r="AW5" s="101"/>
      <c r="AX5" s="101"/>
      <c r="AY5" s="101"/>
      <c r="AZ5" s="98">
        <f>AVERAGE(U5:AY5)</f>
        <v>60.443971248876913</v>
      </c>
    </row>
    <row r="6" spans="1:52">
      <c r="A6" s="256"/>
      <c r="B6" s="17" t="str">
        <f>+Januar!B6</f>
        <v xml:space="preserve"> Hæmoglobin A1c (DCCT) </v>
      </c>
      <c r="C6" s="19" t="str">
        <f>+Januar!C6</f>
        <v xml:space="preserve"> [Procent] </v>
      </c>
      <c r="D6" s="1">
        <f>+(D5+$Q$3)/$Q$2</f>
        <v>8.8616352201257867E-2</v>
      </c>
      <c r="E6" s="1">
        <f>+(E5+$Q$3)/$Q$2</f>
        <v>8.8616352201257867E-2</v>
      </c>
      <c r="F6" s="1">
        <f>+(F5+$Q$3)/$Q$2</f>
        <v>8.8616352201257867E-2</v>
      </c>
      <c r="G6" s="4">
        <f>AVERAGE(D6:F6)</f>
        <v>8.8616352201257867E-2</v>
      </c>
      <c r="H6" s="245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 xml:space="preserve"> Hæmoglobin A1c (IFCC)   [mmol/mol]   &amp;                                Glucose middel P (fra HbA1c IFCC) 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56"/>
    </row>
    <row r="7" spans="1:52">
      <c r="A7" s="256"/>
      <c r="B7" s="17" t="str">
        <f>+Januar!B7</f>
        <v xml:space="preserve"> Glukose middel P (fra HbA1c) </v>
      </c>
      <c r="C7" s="19" t="str">
        <f>+Januar!C7</f>
        <v xml:space="preserve"> [mg/dL]</v>
      </c>
      <c r="D7" s="14">
        <f>D4*$Q$8</f>
        <v>208.69280000000001</v>
      </c>
      <c r="E7" s="14">
        <f>E4*$Q$8</f>
        <v>208.69280000000001</v>
      </c>
      <c r="F7" s="14">
        <f>F4*$Q$8</f>
        <v>208.69280000000001</v>
      </c>
      <c r="G7" s="28">
        <f t="shared" ref="G7:G8" si="0">AVERAGE(D7:F7)</f>
        <v>208.69280000000001</v>
      </c>
      <c r="H7" s="245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56"/>
    </row>
    <row r="8" spans="1:52" ht="15.75" thickBot="1">
      <c r="A8" s="257"/>
      <c r="B8" s="20" t="str">
        <f>+Januar!B8</f>
        <v xml:space="preserve"> Glukose i blodet</v>
      </c>
      <c r="C8" s="21" t="str">
        <f>+Januar!C8</f>
        <v xml:space="preserve"> [gram]</v>
      </c>
      <c r="D8" s="16">
        <f>$P$10*10*D7/1000</f>
        <v>10.43464</v>
      </c>
      <c r="E8" s="16">
        <f>$P$10*10*E7/1000</f>
        <v>10.43464</v>
      </c>
      <c r="F8" s="16">
        <f>$P$10*10*F7/1000</f>
        <v>10.43464</v>
      </c>
      <c r="G8" s="40">
        <f t="shared" si="0"/>
        <v>10.43464</v>
      </c>
      <c r="H8" s="246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56"/>
    </row>
    <row r="9" spans="1:52" ht="15.75" thickBot="1">
      <c r="A9" s="259">
        <v>2</v>
      </c>
      <c r="B9" s="24" t="str">
        <f>+Januar!B9</f>
        <v xml:space="preserve"> Glucose middel P (fra HbA1c IFCC) </v>
      </c>
      <c r="C9" s="36" t="str">
        <f>+Januar!C9</f>
        <v xml:space="preserve"> [mmol/L]</v>
      </c>
      <c r="D9" s="8">
        <v>10</v>
      </c>
      <c r="E9" s="8">
        <v>10</v>
      </c>
      <c r="F9" s="8">
        <v>10</v>
      </c>
      <c r="G9" s="38">
        <f>AVERAGE(D9:F9)</f>
        <v>10</v>
      </c>
      <c r="H9" s="274" t="str">
        <f>IF(G9&lt;$I$163,"Under",IF(AND(G9&gt;=$I$163,G9&lt;=$I$165),"Normal",IF(G9&gt;=$I$165,"Over","Prøv igen")))</f>
        <v>Over</v>
      </c>
      <c r="I9" s="76">
        <f>+G9</f>
        <v>10</v>
      </c>
      <c r="J9" s="77">
        <f>+G10</f>
        <v>63.046352201257861</v>
      </c>
      <c r="K9" s="83">
        <f>+G11</f>
        <v>7.9182389937106912E-2</v>
      </c>
      <c r="L9" s="79">
        <f>+G12</f>
        <v>181.47200000000001</v>
      </c>
      <c r="M9" s="82">
        <f>+G13</f>
        <v>9.0736000000000008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56"/>
    </row>
    <row r="10" spans="1:52" ht="14.45" customHeight="1">
      <c r="A10" s="259"/>
      <c r="B10" s="17" t="str">
        <f>+Januar!B10</f>
        <v xml:space="preserve"> Hæmoglobin A1c (IFCC)  </v>
      </c>
      <c r="C10" s="19" t="str">
        <f>+Januar!C10</f>
        <v xml:space="preserve"> [mmol/mol]  </v>
      </c>
      <c r="D10" s="11">
        <f>(D9+$Q$6)/$Q$5-$Q$3</f>
        <v>63.046352201257861</v>
      </c>
      <c r="E10" s="11">
        <f>(E9+$Q$6)/$Q$5-$Q$3</f>
        <v>63.046352201257861</v>
      </c>
      <c r="F10" s="11">
        <f>(F9+$Q$6)/$Q$5-$Q$3</f>
        <v>63.046352201257861</v>
      </c>
      <c r="G10" s="30">
        <f>AVERAGE(D10:F10)</f>
        <v>63.046352201257861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56"/>
    </row>
    <row r="11" spans="1:52" ht="14.45" customHeight="1">
      <c r="A11" s="259"/>
      <c r="B11" s="17" t="str">
        <f>+Januar!B11</f>
        <v xml:space="preserve"> Hæmoglobin A1c (DCCT) </v>
      </c>
      <c r="C11" s="19" t="str">
        <f>+Januar!C11</f>
        <v xml:space="preserve"> [Procent] </v>
      </c>
      <c r="D11" s="4">
        <f>+(D10+$Q$3)/$Q$2</f>
        <v>7.9182389937106912E-2</v>
      </c>
      <c r="E11" s="4">
        <f>+(E10+$Q$3)/$Q$2</f>
        <v>7.9182389937106912E-2</v>
      </c>
      <c r="F11" s="4">
        <f>+(F10+$Q$3)/$Q$2</f>
        <v>7.9182389937106912E-2</v>
      </c>
      <c r="G11" s="31">
        <f>AVERAGE(D11:F11)</f>
        <v>7.9182389937106912E-2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56"/>
    </row>
    <row r="12" spans="1:52">
      <c r="A12" s="260"/>
      <c r="B12" s="17" t="str">
        <f>+Januar!B12</f>
        <v xml:space="preserve"> Glukose middel P (fra HbA1c) </v>
      </c>
      <c r="C12" s="19" t="str">
        <f>+Januar!C12</f>
        <v xml:space="preserve"> [mg/dL]</v>
      </c>
      <c r="D12" s="11">
        <f>D9*$Q$8</f>
        <v>181.47200000000001</v>
      </c>
      <c r="E12" s="11">
        <f>E9*$Q$8</f>
        <v>181.47200000000001</v>
      </c>
      <c r="F12" s="11">
        <f>F9*$Q$8</f>
        <v>181.47200000000001</v>
      </c>
      <c r="G12" s="30">
        <f t="shared" ref="G12:G13" si="1">AVERAGE(D12:F12)</f>
        <v>181.47200000000001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56"/>
    </row>
    <row r="13" spans="1:52" ht="15.75" thickBot="1">
      <c r="A13" s="261"/>
      <c r="B13" s="20" t="str">
        <f>+Januar!B13</f>
        <v xml:space="preserve"> Glukose i blodet</v>
      </c>
      <c r="C13" s="21" t="str">
        <f>+Januar!C13</f>
        <v xml:space="preserve"> [gram]</v>
      </c>
      <c r="D13" s="22">
        <f>$P$10*10*D12/1000</f>
        <v>9.0736000000000008</v>
      </c>
      <c r="E13" s="22">
        <f>$P$10*10*E12/1000</f>
        <v>9.0736000000000008</v>
      </c>
      <c r="F13" s="22">
        <f>$P$10*10*F12/1000</f>
        <v>9.0736000000000008</v>
      </c>
      <c r="G13" s="32">
        <f t="shared" si="1"/>
        <v>9.0736000000000008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56"/>
    </row>
    <row r="14" spans="1:52" ht="15.75" thickBot="1">
      <c r="A14" s="259">
        <v>3</v>
      </c>
      <c r="B14" s="24" t="str">
        <f>+Januar!B14</f>
        <v xml:space="preserve"> Glucose middel P (fra HbA1c IFCC) </v>
      </c>
      <c r="C14" s="36" t="str">
        <f>+Januar!C14</f>
        <v xml:space="preserve"> [mmol/L]</v>
      </c>
      <c r="D14" s="8">
        <v>10.7</v>
      </c>
      <c r="E14" s="8">
        <v>10.7</v>
      </c>
      <c r="F14" s="8">
        <v>10.7</v>
      </c>
      <c r="G14" s="37">
        <f>AVERAGE(D14:F14)</f>
        <v>10.699999999999998</v>
      </c>
      <c r="H14" s="241" t="str">
        <f>IF(G14&lt;$I$163,"Under",IF(AND(G14&gt;=$I$163,G14&lt;=$I$165),"Normal",IF(G14&gt;=$I$165,"Over","Prøv igen")))</f>
        <v>Over</v>
      </c>
      <c r="I14" s="76">
        <f>+G14</f>
        <v>10.699999999999998</v>
      </c>
      <c r="J14" s="77">
        <f>+G15</f>
        <v>67.858301886792461</v>
      </c>
      <c r="K14" s="83">
        <f>+G16</f>
        <v>8.3584905660377365E-2</v>
      </c>
      <c r="L14" s="79">
        <f>+G17</f>
        <v>194.17504</v>
      </c>
      <c r="M14" s="82">
        <f>+G18</f>
        <v>9.7087520000000005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56"/>
    </row>
    <row r="15" spans="1:52">
      <c r="A15" s="259"/>
      <c r="B15" s="17" t="str">
        <f>+Januar!B15</f>
        <v xml:space="preserve"> Hæmoglobin A1c (IFCC)  </v>
      </c>
      <c r="C15" s="19" t="str">
        <f>+Januar!C15</f>
        <v xml:space="preserve"> [mmol/mol]  </v>
      </c>
      <c r="D15" s="11">
        <f>(D14+$Q$6)/$Q$5-$Q$3</f>
        <v>67.858301886792461</v>
      </c>
      <c r="E15" s="11">
        <f>(E14+$Q$6)/$Q$5-$Q$3</f>
        <v>67.858301886792461</v>
      </c>
      <c r="F15" s="11">
        <f>(F14+$Q$6)/$Q$5-$Q$3</f>
        <v>67.858301886792461</v>
      </c>
      <c r="G15" s="30">
        <f>AVERAGE(D15:F15)</f>
        <v>67.858301886792461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Feb 2019</v>
      </c>
      <c r="Q15" s="2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56"/>
    </row>
    <row r="16" spans="1:52">
      <c r="A16" s="259"/>
      <c r="B16" s="17" t="str">
        <f>+Januar!B16</f>
        <v xml:space="preserve"> Hæmoglobin A1c (DCCT) </v>
      </c>
      <c r="C16" s="19" t="str">
        <f>+Januar!C16</f>
        <v xml:space="preserve"> [Procent] </v>
      </c>
      <c r="D16" s="4">
        <f>+(D15+$Q$3)/$Q$2</f>
        <v>8.3584905660377365E-2</v>
      </c>
      <c r="E16" s="4">
        <f>+(E15+$Q$3)/$Q$2</f>
        <v>8.3584905660377365E-2</v>
      </c>
      <c r="F16" s="4">
        <f>+(F15+$Q$3)/$Q$2</f>
        <v>8.3584905660377365E-2</v>
      </c>
      <c r="G16" s="31">
        <f>AVERAGE(D16:F16)</f>
        <v>8.3584905660377365E-2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56"/>
    </row>
    <row r="17" spans="1:52">
      <c r="A17" s="260"/>
      <c r="B17" s="17" t="str">
        <f>+Januar!B17</f>
        <v xml:space="preserve"> Glukose middel P (fra HbA1c) </v>
      </c>
      <c r="C17" s="19" t="str">
        <f>+Januar!C17</f>
        <v xml:space="preserve"> [mg/dL]</v>
      </c>
      <c r="D17" s="11">
        <f>D14*$Q$8</f>
        <v>194.17504</v>
      </c>
      <c r="E17" s="11">
        <f>E14*$Q$8</f>
        <v>194.17504</v>
      </c>
      <c r="F17" s="11">
        <f>F14*$Q$8</f>
        <v>194.17504</v>
      </c>
      <c r="G17" s="30">
        <f t="shared" ref="G17:G18" si="2">AVERAGE(D17:F17)</f>
        <v>194.17504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56"/>
    </row>
    <row r="18" spans="1:52" ht="15.75" thickBot="1">
      <c r="A18" s="261"/>
      <c r="B18" s="20" t="str">
        <f>+Januar!B18</f>
        <v xml:space="preserve"> Glukose i blodet</v>
      </c>
      <c r="C18" s="21" t="str">
        <f>+Januar!C18</f>
        <v xml:space="preserve"> [gram]</v>
      </c>
      <c r="D18" s="22">
        <f>$P$10*10*D17/1000</f>
        <v>9.7087520000000005</v>
      </c>
      <c r="E18" s="22">
        <f>$P$10*10*E17/1000</f>
        <v>9.7087520000000005</v>
      </c>
      <c r="F18" s="22">
        <f>$P$10*10*F17/1000</f>
        <v>9.7087520000000005</v>
      </c>
      <c r="G18" s="32">
        <f t="shared" si="2"/>
        <v>9.7087520000000005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tr">
        <f>+Januar!Q18</f>
        <v>Default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56"/>
    </row>
    <row r="19" spans="1:52" ht="15.75" thickBot="1">
      <c r="A19" s="258">
        <v>4</v>
      </c>
      <c r="B19" s="24" t="str">
        <f>+Januar!B19</f>
        <v xml:space="preserve"> Glucose middel P (fra HbA1c IFCC) </v>
      </c>
      <c r="C19" s="36" t="str">
        <f>+Januar!C19</f>
        <v xml:space="preserve"> [mmol/L]</v>
      </c>
      <c r="D19" s="8">
        <v>8</v>
      </c>
      <c r="E19" s="8">
        <v>8</v>
      </c>
      <c r="F19" s="8">
        <v>8</v>
      </c>
      <c r="G19" s="37">
        <f>AVERAGE(D19:F19)</f>
        <v>8</v>
      </c>
      <c r="H19" s="241" t="str">
        <f>IF(G19&lt;$I$163,"Under",IF(AND(G19&gt;=$I$163,G19&lt;=$I$165),"Normal",IF(G19&gt;=$I$165,"Over","Prøv igen")))</f>
        <v>Over</v>
      </c>
      <c r="I19" s="76">
        <f>+G19</f>
        <v>8</v>
      </c>
      <c r="J19" s="77">
        <f>+G20</f>
        <v>49.297924528301884</v>
      </c>
      <c r="K19" s="83">
        <f>+G21</f>
        <v>6.6603773584905671E-2</v>
      </c>
      <c r="L19" s="79">
        <f>+G22</f>
        <v>145.17760000000001</v>
      </c>
      <c r="M19" s="82">
        <f>+G23</f>
        <v>7.2588800000000013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56"/>
    </row>
    <row r="20" spans="1:52">
      <c r="A20" s="259"/>
      <c r="B20" s="17" t="str">
        <f>+Januar!B20</f>
        <v xml:space="preserve"> Hæmoglobin A1c (IFCC)  </v>
      </c>
      <c r="C20" s="19" t="str">
        <f>+Januar!C20</f>
        <v xml:space="preserve"> [mmol/mol]  </v>
      </c>
      <c r="D20" s="11">
        <f>(D19+$Q$6)/$Q$5-$Q$3</f>
        <v>49.297924528301891</v>
      </c>
      <c r="E20" s="11">
        <f>(E19+$Q$6)/$Q$5-$Q$3</f>
        <v>49.297924528301891</v>
      </c>
      <c r="F20" s="11">
        <f>(F19+$Q$6)/$Q$5-$Q$3</f>
        <v>49.297924528301891</v>
      </c>
      <c r="G20" s="30">
        <f>AVERAGE(D20:F20)</f>
        <v>49.297924528301884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56"/>
    </row>
    <row r="21" spans="1:52">
      <c r="A21" s="259"/>
      <c r="B21" s="17" t="str">
        <f>+Januar!B21</f>
        <v xml:space="preserve"> Hæmoglobin A1c (DCCT) </v>
      </c>
      <c r="C21" s="19" t="str">
        <f>+Januar!C21</f>
        <v xml:space="preserve"> [Procent] </v>
      </c>
      <c r="D21" s="4">
        <f>+(D20+$Q$3)/$Q$2</f>
        <v>6.6603773584905671E-2</v>
      </c>
      <c r="E21" s="4">
        <f>+(E20+$Q$3)/$Q$2</f>
        <v>6.6603773584905671E-2</v>
      </c>
      <c r="F21" s="4">
        <f>+(F20+$Q$3)/$Q$2</f>
        <v>6.6603773584905671E-2</v>
      </c>
      <c r="G21" s="31">
        <f>AVERAGE(D21:F21)</f>
        <v>6.6603773584905671E-2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56"/>
    </row>
    <row r="22" spans="1:52">
      <c r="A22" s="260"/>
      <c r="B22" s="17" t="str">
        <f>+Januar!B22</f>
        <v xml:space="preserve"> Glukose middel P (fra HbA1c) </v>
      </c>
      <c r="C22" s="19" t="str">
        <f>+Januar!C22</f>
        <v xml:space="preserve"> [mg/dL]</v>
      </c>
      <c r="D22" s="11">
        <f>D19*$Q$8</f>
        <v>145.17760000000001</v>
      </c>
      <c r="E22" s="11">
        <f>E19*$Q$8</f>
        <v>145.17760000000001</v>
      </c>
      <c r="F22" s="11">
        <f>F19*$Q$8</f>
        <v>145.17760000000001</v>
      </c>
      <c r="G22" s="30">
        <f t="shared" ref="G22:G23" si="3">AVERAGE(D22:F22)</f>
        <v>145.17760000000001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56"/>
    </row>
    <row r="23" spans="1:52" ht="15.75" thickBot="1">
      <c r="A23" s="261"/>
      <c r="B23" s="20" t="str">
        <f>+Januar!B23</f>
        <v xml:space="preserve"> Glukose i blodet</v>
      </c>
      <c r="C23" s="21" t="str">
        <f>+Januar!C23</f>
        <v xml:space="preserve"> [gram]</v>
      </c>
      <c r="D23" s="22">
        <f>$P$10*10*D22/1000</f>
        <v>7.2588800000000013</v>
      </c>
      <c r="E23" s="22">
        <f>$P$10*10*E22/1000</f>
        <v>7.2588800000000013</v>
      </c>
      <c r="F23" s="22">
        <f>$P$10*10*F22/1000</f>
        <v>7.2588800000000013</v>
      </c>
      <c r="G23" s="32">
        <f t="shared" si="3"/>
        <v>7.2588800000000013</v>
      </c>
      <c r="H23" s="243"/>
      <c r="I23" s="158"/>
      <c r="J23" s="159"/>
      <c r="K23" s="159"/>
      <c r="L23" s="159"/>
      <c r="M23" s="159"/>
      <c r="N23" s="199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56"/>
    </row>
    <row r="24" spans="1:52" ht="15.75" thickBot="1">
      <c r="A24" s="258">
        <v>5</v>
      </c>
      <c r="B24" s="24" t="str">
        <f>+Januar!B24</f>
        <v xml:space="preserve"> Glucose middel P (fra HbA1c IFCC) </v>
      </c>
      <c r="C24" s="36" t="str">
        <f>+Januar!C24</f>
        <v xml:space="preserve"> [mmol/L]</v>
      </c>
      <c r="D24" s="8">
        <v>9.4</v>
      </c>
      <c r="E24" s="8">
        <v>9.4</v>
      </c>
      <c r="F24" s="8">
        <v>9.4</v>
      </c>
      <c r="G24" s="37">
        <f>AVERAGE(D24:F24)</f>
        <v>9.4</v>
      </c>
      <c r="H24" s="241" t="str">
        <f>IF(G24&lt;$I$163,"Under",IF(AND(G24&gt;=$I$163,G24&lt;=$I$165),"Normal",IF(G24&gt;=$I$165,"Over","Prøv igen")))</f>
        <v>Over</v>
      </c>
      <c r="I24" s="76">
        <f>+G24</f>
        <v>9.4</v>
      </c>
      <c r="J24" s="77">
        <f>+G25</f>
        <v>58.921823899371077</v>
      </c>
      <c r="K24" s="83">
        <f>+G26</f>
        <v>7.5408805031446549E-2</v>
      </c>
      <c r="L24" s="79">
        <f>+G27</f>
        <v>170.58368000000002</v>
      </c>
      <c r="M24" s="82">
        <f>+G28</f>
        <v>8.5291840000000008</v>
      </c>
      <c r="N24" s="81">
        <v>5</v>
      </c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56"/>
    </row>
    <row r="25" spans="1:52">
      <c r="A25" s="259"/>
      <c r="B25" s="17" t="str">
        <f>+Januar!B25</f>
        <v xml:space="preserve"> Hæmoglobin A1c (IFCC)  </v>
      </c>
      <c r="C25" s="19" t="str">
        <f>+Januar!C25</f>
        <v xml:space="preserve"> [mmol/mol]  </v>
      </c>
      <c r="D25" s="11">
        <f>(D24+$Q$6)/$Q$5-$Q$3</f>
        <v>58.921823899371077</v>
      </c>
      <c r="E25" s="11">
        <f>(E24+$Q$6)/$Q$5-$Q$3</f>
        <v>58.921823899371077</v>
      </c>
      <c r="F25" s="11">
        <f>(F24+$Q$6)/$Q$5-$Q$3</f>
        <v>58.921823899371077</v>
      </c>
      <c r="G25" s="30">
        <f>AVERAGE(D25:F25)</f>
        <v>58.921823899371077</v>
      </c>
      <c r="H25" s="242"/>
      <c r="I25" s="154"/>
      <c r="J25" s="155"/>
      <c r="K25" s="155"/>
      <c r="L25" s="155"/>
      <c r="M25" s="155"/>
      <c r="N25" s="197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56"/>
    </row>
    <row r="26" spans="1:52">
      <c r="A26" s="259"/>
      <c r="B26" s="17" t="str">
        <f>+Januar!B26</f>
        <v xml:space="preserve"> Hæmoglobin A1c (DCCT) </v>
      </c>
      <c r="C26" s="19" t="str">
        <f>+Januar!C26</f>
        <v xml:space="preserve"> [Procent] </v>
      </c>
      <c r="D26" s="4">
        <f>+(D25+$Q$3)/$Q$2</f>
        <v>7.5408805031446549E-2</v>
      </c>
      <c r="E26" s="4">
        <f>+(E25+$Q$3)/$Q$2</f>
        <v>7.5408805031446549E-2</v>
      </c>
      <c r="F26" s="4">
        <f>+(F25+$Q$3)/$Q$2</f>
        <v>7.5408805031446549E-2</v>
      </c>
      <c r="G26" s="31">
        <f>AVERAGE(D26:F26)</f>
        <v>7.5408805031446549E-2</v>
      </c>
      <c r="H26" s="242"/>
      <c r="I26" s="156"/>
      <c r="J26" s="157"/>
      <c r="K26" s="157"/>
      <c r="L26" s="157"/>
      <c r="M26" s="157"/>
      <c r="N26" s="198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56"/>
    </row>
    <row r="27" spans="1:52">
      <c r="A27" s="260"/>
      <c r="B27" s="17" t="str">
        <f>+Januar!B27</f>
        <v xml:space="preserve"> Glukose middel P (fra HbA1c) </v>
      </c>
      <c r="C27" s="19" t="str">
        <f>+Januar!C27</f>
        <v xml:space="preserve"> [mg/dL]</v>
      </c>
      <c r="D27" s="11">
        <f>D24*$Q$8</f>
        <v>170.58368000000002</v>
      </c>
      <c r="E27" s="11">
        <f>E24*$Q$8</f>
        <v>170.58368000000002</v>
      </c>
      <c r="F27" s="11">
        <f>F24*$Q$8</f>
        <v>170.58368000000002</v>
      </c>
      <c r="G27" s="30">
        <f t="shared" ref="G27:G28" si="4">AVERAGE(D27:F27)</f>
        <v>170.58368000000002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56"/>
    </row>
    <row r="28" spans="1:52" ht="15.75" thickBot="1">
      <c r="A28" s="261"/>
      <c r="B28" s="20" t="str">
        <f>+Januar!B28</f>
        <v xml:space="preserve"> Glukose i blodet</v>
      </c>
      <c r="C28" s="21" t="str">
        <f>+Januar!C28</f>
        <v xml:space="preserve"> [gram]</v>
      </c>
      <c r="D28" s="22">
        <f>$P$10*10*D27/1000</f>
        <v>8.5291840000000008</v>
      </c>
      <c r="E28" s="22">
        <f>$P$10*10*E27/1000</f>
        <v>8.5291840000000008</v>
      </c>
      <c r="F28" s="22">
        <f>$P$10*10*F27/1000</f>
        <v>8.5291840000000008</v>
      </c>
      <c r="G28" s="32">
        <f t="shared" si="4"/>
        <v>8.5291840000000008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56"/>
    </row>
    <row r="29" spans="1:52" ht="15.75" thickBot="1">
      <c r="A29" s="258">
        <v>6</v>
      </c>
      <c r="B29" s="24" t="str">
        <f>+Januar!B29</f>
        <v xml:space="preserve"> Glucose middel P (fra HbA1c IFCC) </v>
      </c>
      <c r="C29" s="36" t="str">
        <f>+Januar!C29</f>
        <v xml:space="preserve"> [mmol/L]</v>
      </c>
      <c r="D29" s="8">
        <v>8.1999999999999993</v>
      </c>
      <c r="E29" s="8">
        <v>8.1999999999999993</v>
      </c>
      <c r="F29" s="8">
        <v>8.1999999999999993</v>
      </c>
      <c r="G29" s="37">
        <f>AVERAGE(D29:F29)</f>
        <v>8.1999999999999993</v>
      </c>
      <c r="H29" s="241" t="str">
        <f>IF(G29&lt;$I$163,"Under",IF(AND(G29&gt;=$I$163,G29&lt;=$I$165),"Normal",IF(G29&gt;=$I$165,"Over","Prøv igen")))</f>
        <v>Over</v>
      </c>
      <c r="I29" s="76">
        <f>+G29</f>
        <v>8.1999999999999993</v>
      </c>
      <c r="J29" s="77">
        <f>+G30</f>
        <v>50.672767295597481</v>
      </c>
      <c r="K29" s="83">
        <f>+G31</f>
        <v>6.7861635220125782E-2</v>
      </c>
      <c r="L29" s="79">
        <f>+G32</f>
        <v>148.80704</v>
      </c>
      <c r="M29" s="82">
        <f>+G33</f>
        <v>7.4403519999999999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56"/>
    </row>
    <row r="30" spans="1:52">
      <c r="A30" s="259"/>
      <c r="B30" s="17" t="str">
        <f>+Januar!B30</f>
        <v xml:space="preserve"> Hæmoglobin A1c (IFCC)  </v>
      </c>
      <c r="C30" s="19" t="str">
        <f>+Januar!C30</f>
        <v xml:space="preserve"> [mmol/mol]  </v>
      </c>
      <c r="D30" s="11">
        <f>(D29+$Q$6)/$Q$5-$Q$3</f>
        <v>50.672767295597481</v>
      </c>
      <c r="E30" s="11">
        <f>(E29+$Q$6)/$Q$5-$Q$3</f>
        <v>50.672767295597481</v>
      </c>
      <c r="F30" s="11">
        <f>(F29+$Q$6)/$Q$5-$Q$3</f>
        <v>50.672767295597481</v>
      </c>
      <c r="G30" s="30">
        <f>AVERAGE(D30:F30)</f>
        <v>50.672767295597481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56"/>
    </row>
    <row r="31" spans="1:52">
      <c r="A31" s="259"/>
      <c r="B31" s="17" t="str">
        <f>+Januar!B31</f>
        <v xml:space="preserve"> Hæmoglobin A1c (DCCT) </v>
      </c>
      <c r="C31" s="19" t="str">
        <f>+Januar!C31</f>
        <v xml:space="preserve"> [Procent] </v>
      </c>
      <c r="D31" s="4">
        <f>+(D30+$Q$3)/$Q$2</f>
        <v>6.7861635220125782E-2</v>
      </c>
      <c r="E31" s="4">
        <f>+(E30+$Q$3)/$Q$2</f>
        <v>6.7861635220125782E-2</v>
      </c>
      <c r="F31" s="4">
        <f>+(F30+$Q$3)/$Q$2</f>
        <v>6.7861635220125782E-2</v>
      </c>
      <c r="G31" s="31">
        <f>AVERAGE(D31:F31)</f>
        <v>6.7861635220125782E-2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56"/>
    </row>
    <row r="32" spans="1:52">
      <c r="A32" s="260"/>
      <c r="B32" s="17" t="str">
        <f>+Januar!B32</f>
        <v xml:space="preserve"> Glukose middel P (fra HbA1c) </v>
      </c>
      <c r="C32" s="19" t="str">
        <f>+Januar!C32</f>
        <v xml:space="preserve"> [mg/dL]</v>
      </c>
      <c r="D32" s="11">
        <f>D29*$Q$8</f>
        <v>148.80704</v>
      </c>
      <c r="E32" s="11">
        <f>E29*$Q$8</f>
        <v>148.80704</v>
      </c>
      <c r="F32" s="11">
        <f>F29*$Q$8</f>
        <v>148.80704</v>
      </c>
      <c r="G32" s="30">
        <f t="shared" ref="G32:G33" si="5">AVERAGE(D32:F32)</f>
        <v>148.80704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56"/>
    </row>
    <row r="33" spans="1:52" ht="15.75" thickBot="1">
      <c r="A33" s="261"/>
      <c r="B33" s="20" t="str">
        <f>+Januar!B33</f>
        <v xml:space="preserve"> Glukose i blodet</v>
      </c>
      <c r="C33" s="21" t="str">
        <f>+Januar!C33</f>
        <v xml:space="preserve"> [gram]</v>
      </c>
      <c r="D33" s="22">
        <f>$P$10*10*D32/1000</f>
        <v>7.4403519999999999</v>
      </c>
      <c r="E33" s="22">
        <f>$P$10*10*E32/1000</f>
        <v>7.4403519999999999</v>
      </c>
      <c r="F33" s="22">
        <f>$P$10*10*F32/1000</f>
        <v>7.4403519999999999</v>
      </c>
      <c r="G33" s="32">
        <f t="shared" si="5"/>
        <v>7.4403519999999999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56"/>
    </row>
    <row r="34" spans="1:52" ht="15.75" thickBot="1">
      <c r="A34" s="258">
        <v>7</v>
      </c>
      <c r="B34" s="24" t="str">
        <f>+Januar!B34</f>
        <v xml:space="preserve"> Glucose middel P (fra HbA1c IFCC) </v>
      </c>
      <c r="C34" s="36" t="str">
        <f>+Januar!C34</f>
        <v xml:space="preserve"> [mmol/L]</v>
      </c>
      <c r="D34" s="8">
        <v>9.6</v>
      </c>
      <c r="E34" s="8">
        <v>9.6</v>
      </c>
      <c r="F34" s="8">
        <v>9.6</v>
      </c>
      <c r="G34" s="37">
        <f>AVERAGE(D34:F34)</f>
        <v>9.6</v>
      </c>
      <c r="H34" s="241" t="str">
        <f>IF(G34&lt;$I$163,"Under",IF(AND(G34&gt;=$I$163,G34&lt;=$I$165),"Normal",IF(G34&gt;=$I$165,"Over","Prøv igen")))</f>
        <v>Over</v>
      </c>
      <c r="I34" s="76">
        <f>+G34</f>
        <v>9.6</v>
      </c>
      <c r="J34" s="77">
        <f>+G35</f>
        <v>60.29666666666666</v>
      </c>
      <c r="K34" s="83">
        <f>+G36</f>
        <v>7.6666666666666661E-2</v>
      </c>
      <c r="L34" s="79">
        <f>+G37</f>
        <v>174.21312</v>
      </c>
      <c r="M34" s="82">
        <f>+G38</f>
        <v>8.7106560000000002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56"/>
    </row>
    <row r="35" spans="1:52">
      <c r="A35" s="259"/>
      <c r="B35" s="17" t="str">
        <f>+Januar!B35</f>
        <v xml:space="preserve"> Hæmoglobin A1c (IFCC)  </v>
      </c>
      <c r="C35" s="19" t="str">
        <f>+Januar!C35</f>
        <v xml:space="preserve"> [mmol/mol]  </v>
      </c>
      <c r="D35" s="11">
        <f>(D34+$Q$6)/$Q$5-$Q$3</f>
        <v>60.296666666666667</v>
      </c>
      <c r="E35" s="11">
        <f>(E34+$Q$6)/$Q$5-$Q$3</f>
        <v>60.296666666666667</v>
      </c>
      <c r="F35" s="11">
        <f>(F34+$Q$6)/$Q$5-$Q$3</f>
        <v>60.296666666666667</v>
      </c>
      <c r="G35" s="30">
        <f>AVERAGE(D35:F35)</f>
        <v>60.29666666666666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56"/>
    </row>
    <row r="36" spans="1:52">
      <c r="A36" s="259"/>
      <c r="B36" s="17" t="str">
        <f>+Januar!B36</f>
        <v xml:space="preserve"> Hæmoglobin A1c (DCCT) </v>
      </c>
      <c r="C36" s="19" t="str">
        <f>+Januar!C36</f>
        <v xml:space="preserve"> [Procent] </v>
      </c>
      <c r="D36" s="4">
        <f>+(D35+$Q$3)/$Q$2</f>
        <v>7.6666666666666661E-2</v>
      </c>
      <c r="E36" s="4">
        <f>+(E35+$Q$3)/$Q$2</f>
        <v>7.6666666666666661E-2</v>
      </c>
      <c r="F36" s="4">
        <f>+(F35+$Q$3)/$Q$2</f>
        <v>7.6666666666666661E-2</v>
      </c>
      <c r="G36" s="31">
        <f>AVERAGE(D36:F36)</f>
        <v>7.6666666666666661E-2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56"/>
    </row>
    <row r="37" spans="1:52">
      <c r="A37" s="260"/>
      <c r="B37" s="17" t="str">
        <f>+Januar!B37</f>
        <v xml:space="preserve"> Glukose middel P (fra HbA1c) </v>
      </c>
      <c r="C37" s="19" t="str">
        <f>+Januar!C37</f>
        <v xml:space="preserve"> [mg/dL]</v>
      </c>
      <c r="D37" s="11">
        <f>D34*$Q$8</f>
        <v>174.21312</v>
      </c>
      <c r="E37" s="11">
        <f>E34*$Q$8</f>
        <v>174.21312</v>
      </c>
      <c r="F37" s="11">
        <f>F34*$Q$8</f>
        <v>174.21312</v>
      </c>
      <c r="G37" s="30">
        <f t="shared" ref="G37:G38" si="6">AVERAGE(D37:F37)</f>
        <v>174.21312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56"/>
    </row>
    <row r="38" spans="1:52" ht="15.75" thickBot="1">
      <c r="A38" s="261"/>
      <c r="B38" s="20" t="str">
        <f>+Januar!B38</f>
        <v xml:space="preserve"> Glukose i blodet</v>
      </c>
      <c r="C38" s="21" t="str">
        <f>+Januar!C38</f>
        <v xml:space="preserve"> [gram]</v>
      </c>
      <c r="D38" s="22">
        <f>$P$10*10*D37/1000</f>
        <v>8.7106560000000002</v>
      </c>
      <c r="E38" s="22">
        <f>$P$10*10*E37/1000</f>
        <v>8.7106560000000002</v>
      </c>
      <c r="F38" s="22">
        <f>$P$10*10*F37/1000</f>
        <v>8.7106560000000002</v>
      </c>
      <c r="G38" s="32">
        <f t="shared" si="6"/>
        <v>8.7106560000000002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56"/>
    </row>
    <row r="39" spans="1:52" ht="15.75" thickBot="1">
      <c r="A39" s="258">
        <v>8</v>
      </c>
      <c r="B39" s="24" t="str">
        <f>+Januar!B39</f>
        <v xml:space="preserve"> Glucose middel P (fra HbA1c IFCC) </v>
      </c>
      <c r="C39" s="36" t="str">
        <f>+Januar!C39</f>
        <v xml:space="preserve"> [mmol/L]</v>
      </c>
      <c r="D39" s="8">
        <v>9.8000000000000007</v>
      </c>
      <c r="E39" s="8">
        <v>9.8000000000000007</v>
      </c>
      <c r="F39" s="8">
        <v>9.8000000000000007</v>
      </c>
      <c r="G39" s="37">
        <f>AVERAGE(D39:F39)</f>
        <v>9.8000000000000007</v>
      </c>
      <c r="H39" s="241" t="str">
        <f>IF(G39&lt;$I$163,"Under",IF(AND(G39&gt;=$I$163,G39&lt;=$I$165),"Normal",IF(G39&gt;=$I$165,"Over","Prøv igen")))</f>
        <v>Over</v>
      </c>
      <c r="I39" s="76">
        <f>+G39</f>
        <v>9.8000000000000007</v>
      </c>
      <c r="J39" s="77">
        <f>+G40</f>
        <v>61.671509433962264</v>
      </c>
      <c r="K39" s="83">
        <f>+G41</f>
        <v>7.79245283018868E-2</v>
      </c>
      <c r="L39" s="79">
        <f>+G42</f>
        <v>177.84256000000002</v>
      </c>
      <c r="M39" s="82">
        <f>+G43</f>
        <v>8.8921280000000014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56"/>
    </row>
    <row r="40" spans="1:52">
      <c r="A40" s="259"/>
      <c r="B40" s="17" t="str">
        <f>+Januar!B40</f>
        <v xml:space="preserve"> Hæmoglobin A1c (IFCC)  </v>
      </c>
      <c r="C40" s="19" t="str">
        <f>+Januar!C40</f>
        <v xml:space="preserve"> [mmol/mol]  </v>
      </c>
      <c r="D40" s="11">
        <f>(D39+$Q$6)/$Q$5-$Q$3</f>
        <v>61.671509433962271</v>
      </c>
      <c r="E40" s="11">
        <f>(E39+$Q$6)/$Q$5-$Q$3</f>
        <v>61.671509433962271</v>
      </c>
      <c r="F40" s="11">
        <f>(F39+$Q$6)/$Q$5-$Q$3</f>
        <v>61.671509433962271</v>
      </c>
      <c r="G40" s="30">
        <f>AVERAGE(D40:F40)</f>
        <v>61.671509433962264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56"/>
    </row>
    <row r="41" spans="1:52">
      <c r="A41" s="259"/>
      <c r="B41" s="17" t="str">
        <f>+Januar!B41</f>
        <v xml:space="preserve"> Hæmoglobin A1c (DCCT) </v>
      </c>
      <c r="C41" s="19" t="str">
        <f>+Januar!C41</f>
        <v xml:space="preserve"> [Procent] </v>
      </c>
      <c r="D41" s="4">
        <f>+(D40+$Q$3)/$Q$2</f>
        <v>7.79245283018868E-2</v>
      </c>
      <c r="E41" s="4">
        <f>+(E40+$Q$3)/$Q$2</f>
        <v>7.79245283018868E-2</v>
      </c>
      <c r="F41" s="4">
        <f>+(F40+$Q$3)/$Q$2</f>
        <v>7.79245283018868E-2</v>
      </c>
      <c r="G41" s="31">
        <f>AVERAGE(D41:F41)</f>
        <v>7.79245283018868E-2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56"/>
    </row>
    <row r="42" spans="1:52">
      <c r="A42" s="260"/>
      <c r="B42" s="17" t="str">
        <f>+Januar!B42</f>
        <v xml:space="preserve"> Glukose middel P (fra HbA1c) </v>
      </c>
      <c r="C42" s="19" t="str">
        <f>+Januar!C42</f>
        <v xml:space="preserve"> [mg/dL]</v>
      </c>
      <c r="D42" s="11">
        <f>D39*$Q$8</f>
        <v>177.84256000000002</v>
      </c>
      <c r="E42" s="11">
        <f>E39*$Q$8</f>
        <v>177.84256000000002</v>
      </c>
      <c r="F42" s="11">
        <f>F39*$Q$8</f>
        <v>177.84256000000002</v>
      </c>
      <c r="G42" s="30">
        <f t="shared" ref="G42:G43" si="7">AVERAGE(D42:F42)</f>
        <v>177.84256000000002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56"/>
    </row>
    <row r="43" spans="1:52" ht="15.75" thickBot="1">
      <c r="A43" s="261"/>
      <c r="B43" s="20" t="str">
        <f>+Januar!B43</f>
        <v xml:space="preserve"> Glukose i blodet</v>
      </c>
      <c r="C43" s="21" t="str">
        <f>+Januar!C43</f>
        <v xml:space="preserve"> [gram]</v>
      </c>
      <c r="D43" s="22">
        <f>$P$10*10*D42/1000</f>
        <v>8.8921280000000014</v>
      </c>
      <c r="E43" s="22">
        <f>$P$10*10*E42/1000</f>
        <v>8.8921280000000014</v>
      </c>
      <c r="F43" s="22">
        <f>$P$10*10*F42/1000</f>
        <v>8.8921280000000014</v>
      </c>
      <c r="G43" s="32">
        <f t="shared" si="7"/>
        <v>8.8921280000000014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56"/>
    </row>
    <row r="44" spans="1:52" ht="15.75" thickBot="1">
      <c r="A44" s="258">
        <v>9</v>
      </c>
      <c r="B44" s="24" t="str">
        <f>+Januar!B44</f>
        <v xml:space="preserve"> Glucose middel P (fra HbA1c IFCC) </v>
      </c>
      <c r="C44" s="36" t="str">
        <f>+Januar!C44</f>
        <v xml:space="preserve"> [mmol/L]</v>
      </c>
      <c r="D44" s="8">
        <v>8.9</v>
      </c>
      <c r="E44" s="8">
        <v>8.9</v>
      </c>
      <c r="F44" s="8">
        <v>8.9</v>
      </c>
      <c r="G44" s="37">
        <f>AVERAGE(D44:F44)</f>
        <v>8.9</v>
      </c>
      <c r="H44" s="241" t="str">
        <f>IF(G44&lt;$I$163,"Under",IF(AND(G44&gt;=$I$163,G44&lt;=$I$165),"Normal",IF(G44&gt;=$I$165,"Over","Prøv igen")))</f>
        <v>Over</v>
      </c>
      <c r="I44" s="76">
        <f>+G44</f>
        <v>8.9</v>
      </c>
      <c r="J44" s="77">
        <f>+G45</f>
        <v>55.484716981132088</v>
      </c>
      <c r="K44" s="83">
        <f>+G46</f>
        <v>7.2264150943396235E-2</v>
      </c>
      <c r="L44" s="79">
        <f>+G47</f>
        <v>161.51008000000002</v>
      </c>
      <c r="M44" s="82">
        <f>+G48</f>
        <v>8.0755040000000005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56"/>
    </row>
    <row r="45" spans="1:52">
      <c r="A45" s="259"/>
      <c r="B45" s="17" t="str">
        <f>+Januar!B45</f>
        <v xml:space="preserve"> Hæmoglobin A1c (IFCC)  </v>
      </c>
      <c r="C45" s="19" t="str">
        <f>+Januar!C45</f>
        <v xml:space="preserve"> [mmol/mol]  </v>
      </c>
      <c r="D45" s="11">
        <f>(D44+$Q$6)/$Q$5-$Q$3</f>
        <v>55.484716981132081</v>
      </c>
      <c r="E45" s="11">
        <f>(E44+$Q$6)/$Q$5-$Q$3</f>
        <v>55.484716981132081</v>
      </c>
      <c r="F45" s="11">
        <f>(F44+$Q$6)/$Q$5-$Q$3</f>
        <v>55.484716981132081</v>
      </c>
      <c r="G45" s="30">
        <f>AVERAGE(D45:F45)</f>
        <v>55.484716981132088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56"/>
    </row>
    <row r="46" spans="1:52">
      <c r="A46" s="259"/>
      <c r="B46" s="17" t="str">
        <f>+Januar!B46</f>
        <v xml:space="preserve"> Hæmoglobin A1c (DCCT) </v>
      </c>
      <c r="C46" s="19" t="str">
        <f>+Januar!C46</f>
        <v xml:space="preserve"> [Procent] </v>
      </c>
      <c r="D46" s="4">
        <f>+(D45+$Q$3)/$Q$2</f>
        <v>7.2264150943396235E-2</v>
      </c>
      <c r="E46" s="4">
        <f>+(E45+$Q$3)/$Q$2</f>
        <v>7.2264150943396235E-2</v>
      </c>
      <c r="F46" s="4">
        <f>+(F45+$Q$3)/$Q$2</f>
        <v>7.2264150943396235E-2</v>
      </c>
      <c r="G46" s="31">
        <f>AVERAGE(D46:F46)</f>
        <v>7.2264150943396235E-2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56"/>
    </row>
    <row r="47" spans="1:52">
      <c r="A47" s="260"/>
      <c r="B47" s="17" t="str">
        <f>+Januar!B47</f>
        <v xml:space="preserve"> Glukose middel P (fra HbA1c) </v>
      </c>
      <c r="C47" s="19" t="str">
        <f>+Januar!C47</f>
        <v xml:space="preserve"> [mg/dL]</v>
      </c>
      <c r="D47" s="11">
        <f>D44*$Q$8</f>
        <v>161.51008000000002</v>
      </c>
      <c r="E47" s="11">
        <f>E44*$Q$8</f>
        <v>161.51008000000002</v>
      </c>
      <c r="F47" s="11">
        <f>F44*$Q$8</f>
        <v>161.51008000000002</v>
      </c>
      <c r="G47" s="30">
        <f t="shared" ref="G47:G48" si="8">AVERAGE(D47:F47)</f>
        <v>161.51008000000002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56"/>
    </row>
    <row r="48" spans="1:52" ht="15.75" thickBot="1">
      <c r="A48" s="261"/>
      <c r="B48" s="20" t="str">
        <f>+Januar!B48</f>
        <v xml:space="preserve"> Glukose i blodet</v>
      </c>
      <c r="C48" s="21" t="str">
        <f>+Januar!C48</f>
        <v xml:space="preserve"> [gram]</v>
      </c>
      <c r="D48" s="22">
        <f>$P$10*10*D47/1000</f>
        <v>8.0755040000000005</v>
      </c>
      <c r="E48" s="22">
        <f>$P$10*10*E47/1000</f>
        <v>8.0755040000000005</v>
      </c>
      <c r="F48" s="22">
        <f>$P$10*10*F47/1000</f>
        <v>8.0755040000000005</v>
      </c>
      <c r="G48" s="32">
        <f t="shared" si="8"/>
        <v>8.0755040000000005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56"/>
    </row>
    <row r="49" spans="1:52" ht="15.75" thickBot="1">
      <c r="A49" s="258">
        <v>10</v>
      </c>
      <c r="B49" s="24" t="str">
        <f>+Januar!B49</f>
        <v xml:space="preserve"> Glucose middel P (fra HbA1c IFCC) </v>
      </c>
      <c r="C49" s="36" t="str">
        <f>+Januar!C49</f>
        <v xml:space="preserve"> [mmol/L]</v>
      </c>
      <c r="D49" s="8">
        <v>9.8000000000000007</v>
      </c>
      <c r="E49" s="8">
        <v>9.8000000000000007</v>
      </c>
      <c r="F49" s="8">
        <v>9.8000000000000007</v>
      </c>
      <c r="G49" s="37">
        <f>AVERAGE(D49:F49)</f>
        <v>9.8000000000000007</v>
      </c>
      <c r="H49" s="241" t="str">
        <f>IF(G49&lt;$I$163,"Under",IF(AND(G49&gt;=$I$163,G49&lt;=$I$165),"Normal",IF(G49&gt;=$I$165,"Over","Prøv igen")))</f>
        <v>Over</v>
      </c>
      <c r="I49" s="76">
        <f>+G49</f>
        <v>9.8000000000000007</v>
      </c>
      <c r="J49" s="77">
        <f>+G50</f>
        <v>61.671509433962264</v>
      </c>
      <c r="K49" s="83">
        <f>+G51</f>
        <v>7.79245283018868E-2</v>
      </c>
      <c r="L49" s="79">
        <f>+G52</f>
        <v>177.84256000000002</v>
      </c>
      <c r="M49" s="82">
        <f>+G53</f>
        <v>8.8921280000000014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56"/>
    </row>
    <row r="50" spans="1:52">
      <c r="A50" s="259"/>
      <c r="B50" s="17" t="str">
        <f>+Januar!B50</f>
        <v xml:space="preserve"> Hæmoglobin A1c (IFCC)  </v>
      </c>
      <c r="C50" s="19" t="str">
        <f>+Januar!C50</f>
        <v xml:space="preserve"> [mmol/mol]  </v>
      </c>
      <c r="D50" s="11">
        <f>(D49+$Q$6)/$Q$5-$Q$3</f>
        <v>61.671509433962271</v>
      </c>
      <c r="E50" s="11">
        <f>(E49+$Q$6)/$Q$5-$Q$3</f>
        <v>61.671509433962271</v>
      </c>
      <c r="F50" s="11">
        <f>(F49+$Q$6)/$Q$5-$Q$3</f>
        <v>61.671509433962271</v>
      </c>
      <c r="G50" s="30">
        <f>AVERAGE(D50:F50)</f>
        <v>61.671509433962264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56"/>
    </row>
    <row r="51" spans="1:52">
      <c r="A51" s="259"/>
      <c r="B51" s="17" t="str">
        <f>+Januar!B51</f>
        <v xml:space="preserve"> Hæmoglobin A1c (DCCT) </v>
      </c>
      <c r="C51" s="19" t="str">
        <f>+Januar!C51</f>
        <v xml:space="preserve"> [Procent] </v>
      </c>
      <c r="D51" s="4">
        <f>+(D50+$Q$3)/$Q$2</f>
        <v>7.79245283018868E-2</v>
      </c>
      <c r="E51" s="4">
        <f>+(E50+$Q$3)/$Q$2</f>
        <v>7.79245283018868E-2</v>
      </c>
      <c r="F51" s="4">
        <f>+(F50+$Q$3)/$Q$2</f>
        <v>7.79245283018868E-2</v>
      </c>
      <c r="G51" s="31">
        <f>AVERAGE(D51:F51)</f>
        <v>7.79245283018868E-2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56"/>
    </row>
    <row r="52" spans="1:52">
      <c r="A52" s="260"/>
      <c r="B52" s="17" t="str">
        <f>+Januar!B52</f>
        <v xml:space="preserve"> Glukose middel P (fra HbA1c) </v>
      </c>
      <c r="C52" s="19" t="str">
        <f>+Januar!C52</f>
        <v xml:space="preserve"> [mg/dL]</v>
      </c>
      <c r="D52" s="11">
        <f>D49*$Q$8</f>
        <v>177.84256000000002</v>
      </c>
      <c r="E52" s="11">
        <f>E49*$Q$8</f>
        <v>177.84256000000002</v>
      </c>
      <c r="F52" s="11">
        <f>F49*$Q$8</f>
        <v>177.84256000000002</v>
      </c>
      <c r="G52" s="30">
        <f t="shared" ref="G52:G53" si="9">AVERAGE(D52:F52)</f>
        <v>177.84256000000002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56"/>
    </row>
    <row r="53" spans="1:52" ht="15.75" thickBot="1">
      <c r="A53" s="261"/>
      <c r="B53" s="20" t="str">
        <f>+Januar!B53</f>
        <v xml:space="preserve"> Glukose i blodet</v>
      </c>
      <c r="C53" s="21" t="str">
        <f>+Januar!C53</f>
        <v xml:space="preserve"> [gram]</v>
      </c>
      <c r="D53" s="22">
        <f>$P$10*10*D52/1000</f>
        <v>8.8921280000000014</v>
      </c>
      <c r="E53" s="22">
        <f>$P$10*10*E52/1000</f>
        <v>8.8921280000000014</v>
      </c>
      <c r="F53" s="22">
        <f>$P$10*10*F52/1000</f>
        <v>8.8921280000000014</v>
      </c>
      <c r="G53" s="32">
        <f t="shared" si="9"/>
        <v>8.8921280000000014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56"/>
    </row>
    <row r="54" spans="1:52" ht="15.75" thickBot="1">
      <c r="A54" s="255">
        <v>11</v>
      </c>
      <c r="B54" s="24" t="str">
        <f>+Januar!B54</f>
        <v xml:space="preserve"> Glucose middel P (fra HbA1c IFCC) </v>
      </c>
      <c r="C54" s="36" t="str">
        <f>+Januar!C54</f>
        <v xml:space="preserve"> [mmol/L]</v>
      </c>
      <c r="D54" s="8">
        <v>9.9</v>
      </c>
      <c r="E54" s="8">
        <v>9.9</v>
      </c>
      <c r="F54" s="8">
        <v>9.9</v>
      </c>
      <c r="G54" s="37">
        <f>AVERAGE(D54:F54)</f>
        <v>9.9</v>
      </c>
      <c r="H54" s="241" t="str">
        <f>IF(G54&lt;$I$163,"Under",IF(AND(G54&gt;=$I$163,G54&lt;=$I$165),"Normal",IF(G54&gt;=$I$165,"Over","Prøv igen")))</f>
        <v>Over</v>
      </c>
      <c r="I54" s="76">
        <f>+G54</f>
        <v>9.9</v>
      </c>
      <c r="J54" s="77">
        <f>+G55</f>
        <v>62.358930817610066</v>
      </c>
      <c r="K54" s="83">
        <f>+G56</f>
        <v>7.8553459119496863E-2</v>
      </c>
      <c r="L54" s="79">
        <f>+G57</f>
        <v>179.65728000000001</v>
      </c>
      <c r="M54" s="82">
        <f>+G58</f>
        <v>8.9828640000000011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56"/>
    </row>
    <row r="55" spans="1:52">
      <c r="A55" s="256"/>
      <c r="B55" s="17" t="str">
        <f>+Januar!B55</f>
        <v xml:space="preserve"> Hæmoglobin A1c (IFCC)  </v>
      </c>
      <c r="C55" s="19" t="str">
        <f>+Januar!C55</f>
        <v xml:space="preserve"> [mmol/mol]  </v>
      </c>
      <c r="D55" s="11">
        <f>(D54+$Q$6)/$Q$5-$Q$3</f>
        <v>62.358930817610073</v>
      </c>
      <c r="E55" s="11">
        <f>(E54+$Q$6)/$Q$5-$Q$3</f>
        <v>62.358930817610073</v>
      </c>
      <c r="F55" s="11">
        <f>(F54+$Q$6)/$Q$5-$Q$3</f>
        <v>62.358930817610073</v>
      </c>
      <c r="G55" s="30">
        <f>AVERAGE(D55:F55)</f>
        <v>62.358930817610066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56"/>
    </row>
    <row r="56" spans="1:52">
      <c r="A56" s="256"/>
      <c r="B56" s="17" t="str">
        <f>+Januar!B56</f>
        <v xml:space="preserve"> Hæmoglobin A1c (DCCT) </v>
      </c>
      <c r="C56" s="19" t="str">
        <f>+Januar!C56</f>
        <v xml:space="preserve"> [Procent] </v>
      </c>
      <c r="D56" s="4">
        <f>+(D55+$Q$3)/$Q$2</f>
        <v>7.8553459119496863E-2</v>
      </c>
      <c r="E56" s="4">
        <f>+(E55+$Q$3)/$Q$2</f>
        <v>7.8553459119496863E-2</v>
      </c>
      <c r="F56" s="4">
        <f>+(F55+$Q$3)/$Q$2</f>
        <v>7.8553459119496863E-2</v>
      </c>
      <c r="G56" s="31">
        <f>AVERAGE(D56:F56)</f>
        <v>7.8553459119496863E-2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56"/>
    </row>
    <row r="57" spans="1:52">
      <c r="A57" s="256"/>
      <c r="B57" s="17" t="str">
        <f>+Januar!B57</f>
        <v xml:space="preserve"> Glukose middel P (fra HbA1c) </v>
      </c>
      <c r="C57" s="19" t="str">
        <f>+Januar!C57</f>
        <v xml:space="preserve"> [mg/dL]</v>
      </c>
      <c r="D57" s="11">
        <f>D54*$Q$8</f>
        <v>179.65728000000001</v>
      </c>
      <c r="E57" s="11">
        <f>E54*$Q$8</f>
        <v>179.65728000000001</v>
      </c>
      <c r="F57" s="11">
        <f>F54*$Q$8</f>
        <v>179.65728000000001</v>
      </c>
      <c r="G57" s="30">
        <f t="shared" ref="G57:G58" si="10">AVERAGE(D57:F57)</f>
        <v>179.65728000000001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56"/>
    </row>
    <row r="58" spans="1:52" ht="15.75" thickBot="1">
      <c r="A58" s="257"/>
      <c r="B58" s="20" t="str">
        <f>+Januar!B58</f>
        <v xml:space="preserve"> Glukose i blodet</v>
      </c>
      <c r="C58" s="21" t="str">
        <f>+Januar!C58</f>
        <v xml:space="preserve"> [gram]</v>
      </c>
      <c r="D58" s="22">
        <f>$P$10*10*D57/1000</f>
        <v>8.9828640000000011</v>
      </c>
      <c r="E58" s="22">
        <f>$P$10*10*E57/1000</f>
        <v>8.9828640000000011</v>
      </c>
      <c r="F58" s="22">
        <f>$P$10*10*F57/1000</f>
        <v>8.9828640000000011</v>
      </c>
      <c r="G58" s="32">
        <f t="shared" si="10"/>
        <v>8.9828640000000011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56"/>
    </row>
    <row r="59" spans="1:52" ht="15.75" thickBot="1">
      <c r="A59" s="258">
        <v>12</v>
      </c>
      <c r="B59" s="24" t="str">
        <f>+Januar!B59</f>
        <v xml:space="preserve"> Glucose middel P (fra HbA1c IFCC) </v>
      </c>
      <c r="C59" s="36" t="str">
        <f>+Januar!C59</f>
        <v xml:space="preserve"> [mmol/L]</v>
      </c>
      <c r="D59" s="8">
        <v>8.4</v>
      </c>
      <c r="E59" s="8">
        <v>8.4</v>
      </c>
      <c r="F59" s="8">
        <v>8.4</v>
      </c>
      <c r="G59" s="37">
        <f>AVERAGE(D59:F59)</f>
        <v>8.4</v>
      </c>
      <c r="H59" s="241" t="str">
        <f>IF(G59&lt;$I$163,"Under",IF(AND(G59&gt;=$I$163,G59&lt;=$I$165),"Normal",IF(G59&gt;=$I$165,"Over","Prøv igen")))</f>
        <v>Over</v>
      </c>
      <c r="I59" s="76">
        <f>+G59</f>
        <v>8.4</v>
      </c>
      <c r="J59" s="77">
        <f>+G60</f>
        <v>52.047610062893085</v>
      </c>
      <c r="K59" s="83">
        <f>+G61</f>
        <v>6.9119496855345922E-2</v>
      </c>
      <c r="L59" s="79">
        <f>+G62</f>
        <v>152.43648000000002</v>
      </c>
      <c r="M59" s="82">
        <f>+G63</f>
        <v>7.6218240000000002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56"/>
    </row>
    <row r="60" spans="1:52">
      <c r="A60" s="259"/>
      <c r="B60" s="17" t="str">
        <f>+Januar!B60</f>
        <v xml:space="preserve"> Hæmoglobin A1c (IFCC)  </v>
      </c>
      <c r="C60" s="19" t="str">
        <f>+Januar!C60</f>
        <v xml:space="preserve"> [mmol/mol]  </v>
      </c>
      <c r="D60" s="11">
        <f>(D59+$Q$6)/$Q$5-$Q$3</f>
        <v>52.047610062893085</v>
      </c>
      <c r="E60" s="11">
        <f>(E59+$Q$6)/$Q$5-$Q$3</f>
        <v>52.047610062893085</v>
      </c>
      <c r="F60" s="11">
        <f>(F59+$Q$6)/$Q$5-$Q$3</f>
        <v>52.047610062893085</v>
      </c>
      <c r="G60" s="30">
        <f>AVERAGE(D60:F60)</f>
        <v>52.047610062893085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56"/>
    </row>
    <row r="61" spans="1:52">
      <c r="A61" s="259"/>
      <c r="B61" s="17" t="str">
        <f>+Januar!B61</f>
        <v xml:space="preserve"> Hæmoglobin A1c (DCCT) </v>
      </c>
      <c r="C61" s="19" t="str">
        <f>+Januar!C61</f>
        <v xml:space="preserve"> [Procent] </v>
      </c>
      <c r="D61" s="4">
        <f>+(D60+$Q$3)/$Q$2</f>
        <v>6.9119496855345922E-2</v>
      </c>
      <c r="E61" s="4">
        <f>+(E60+$Q$3)/$Q$2</f>
        <v>6.9119496855345922E-2</v>
      </c>
      <c r="F61" s="4">
        <f>+(F60+$Q$3)/$Q$2</f>
        <v>6.9119496855345922E-2</v>
      </c>
      <c r="G61" s="31">
        <f>AVERAGE(D61:F61)</f>
        <v>6.9119496855345922E-2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56"/>
    </row>
    <row r="62" spans="1:52">
      <c r="A62" s="260"/>
      <c r="B62" s="17" t="str">
        <f>+Januar!B62</f>
        <v xml:space="preserve"> Glukose middel P (fra HbA1c) </v>
      </c>
      <c r="C62" s="19" t="str">
        <f>+Januar!C62</f>
        <v xml:space="preserve"> [mg/dL]</v>
      </c>
      <c r="D62" s="11">
        <f>D59*$Q$8</f>
        <v>152.43648000000002</v>
      </c>
      <c r="E62" s="11">
        <f>E59*$Q$8</f>
        <v>152.43648000000002</v>
      </c>
      <c r="F62" s="11">
        <f>F59*$Q$8</f>
        <v>152.43648000000002</v>
      </c>
      <c r="G62" s="30">
        <f t="shared" ref="G62:G63" si="11">AVERAGE(D62:F62)</f>
        <v>152.43648000000002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56"/>
    </row>
    <row r="63" spans="1:52" ht="15.75" thickBot="1">
      <c r="A63" s="261"/>
      <c r="B63" s="20" t="str">
        <f>+Januar!B63</f>
        <v xml:space="preserve"> Glukose i blodet</v>
      </c>
      <c r="C63" s="21" t="str">
        <f>+Januar!C63</f>
        <v xml:space="preserve"> [gram]</v>
      </c>
      <c r="D63" s="22">
        <f>$P$10*10*D62/1000</f>
        <v>7.6218240000000002</v>
      </c>
      <c r="E63" s="22">
        <f>$P$10*10*E62/1000</f>
        <v>7.6218240000000002</v>
      </c>
      <c r="F63" s="22">
        <f>$P$10*10*F62/1000</f>
        <v>7.6218240000000002</v>
      </c>
      <c r="G63" s="32">
        <f t="shared" si="11"/>
        <v>7.6218240000000002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56"/>
    </row>
    <row r="64" spans="1:52" ht="15.75" thickBot="1">
      <c r="A64" s="259">
        <v>13</v>
      </c>
      <c r="B64" s="24" t="str">
        <f>+Januar!B64</f>
        <v xml:space="preserve"> Glucose middel P (fra HbA1c IFCC) </v>
      </c>
      <c r="C64" s="36" t="str">
        <f>+Januar!C64</f>
        <v xml:space="preserve"> [mmol/L]</v>
      </c>
      <c r="D64" s="8">
        <v>10.5</v>
      </c>
      <c r="E64" s="8">
        <v>10.5</v>
      </c>
      <c r="F64" s="8">
        <v>10.5</v>
      </c>
      <c r="G64" s="37">
        <f>AVERAGE(D64:F64)</f>
        <v>10.5</v>
      </c>
      <c r="H64" s="241" t="str">
        <f>IF(G64&lt;$I$163,"Under",IF(AND(G64&gt;=$I$163,G64&lt;=$I$165),"Normal",IF(G64&gt;=$I$165,"Over","Prøv igen")))</f>
        <v>Over</v>
      </c>
      <c r="I64" s="76">
        <f>+G64</f>
        <v>10.5</v>
      </c>
      <c r="J64" s="77">
        <f>+G65</f>
        <v>66.483459119496857</v>
      </c>
      <c r="K64" s="83">
        <f>+G66</f>
        <v>8.2327044025157239E-2</v>
      </c>
      <c r="L64" s="79">
        <f>+G67</f>
        <v>190.54560000000001</v>
      </c>
      <c r="M64" s="82">
        <f>+G68</f>
        <v>9.5272800000000011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56"/>
    </row>
    <row r="65" spans="1:52">
      <c r="A65" s="259"/>
      <c r="B65" s="17" t="str">
        <f>+Januar!B65</f>
        <v xml:space="preserve"> Hæmoglobin A1c (IFCC)  </v>
      </c>
      <c r="C65" s="19" t="str">
        <f>+Januar!C65</f>
        <v xml:space="preserve"> [mmol/mol]  </v>
      </c>
      <c r="D65" s="11">
        <f>(D64+$Q$6)/$Q$5-$Q$3</f>
        <v>66.483459119496857</v>
      </c>
      <c r="E65" s="11">
        <f>(E64+$Q$6)/$Q$5-$Q$3</f>
        <v>66.483459119496857</v>
      </c>
      <c r="F65" s="11">
        <f>(F64+$Q$6)/$Q$5-$Q$3</f>
        <v>66.483459119496857</v>
      </c>
      <c r="G65" s="30">
        <f>AVERAGE(D65:F65)</f>
        <v>66.483459119496857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56"/>
    </row>
    <row r="66" spans="1:52">
      <c r="A66" s="259"/>
      <c r="B66" s="17" t="str">
        <f>+Januar!B66</f>
        <v xml:space="preserve"> Hæmoglobin A1c (DCCT) </v>
      </c>
      <c r="C66" s="19" t="str">
        <f>+Januar!C66</f>
        <v xml:space="preserve"> [Procent] </v>
      </c>
      <c r="D66" s="4">
        <f>+(D65+$Q$3)/$Q$2</f>
        <v>8.2327044025157239E-2</v>
      </c>
      <c r="E66" s="4">
        <f>+(E65+$Q$3)/$Q$2</f>
        <v>8.2327044025157239E-2</v>
      </c>
      <c r="F66" s="4">
        <f>+(F65+$Q$3)/$Q$2</f>
        <v>8.2327044025157239E-2</v>
      </c>
      <c r="G66" s="31">
        <f>AVERAGE(D66:F66)</f>
        <v>8.2327044025157239E-2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56"/>
    </row>
    <row r="67" spans="1:52">
      <c r="A67" s="260"/>
      <c r="B67" s="17" t="str">
        <f>+Januar!B67</f>
        <v xml:space="preserve"> Glukose middel P (fra HbA1c) </v>
      </c>
      <c r="C67" s="19" t="str">
        <f>+Januar!C67</f>
        <v xml:space="preserve"> [mg/dL]</v>
      </c>
      <c r="D67" s="11">
        <f>D64*$Q$8</f>
        <v>190.54560000000001</v>
      </c>
      <c r="E67" s="11">
        <f>E64*$Q$8</f>
        <v>190.54560000000001</v>
      </c>
      <c r="F67" s="11">
        <f>F64*$Q$8</f>
        <v>190.54560000000001</v>
      </c>
      <c r="G67" s="30">
        <f t="shared" ref="G67:G68" si="12">AVERAGE(D67:F67)</f>
        <v>190.54560000000001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56"/>
    </row>
    <row r="68" spans="1:52" ht="15.75" thickBot="1">
      <c r="A68" s="261"/>
      <c r="B68" s="20" t="str">
        <f>+Januar!B68</f>
        <v xml:space="preserve"> Glukose i blodet</v>
      </c>
      <c r="C68" s="21" t="str">
        <f>+Januar!C68</f>
        <v xml:space="preserve"> [gram]</v>
      </c>
      <c r="D68" s="22">
        <f>$P$10*10*D67/1000</f>
        <v>9.5272800000000011</v>
      </c>
      <c r="E68" s="22">
        <f>$P$10*10*E67/1000</f>
        <v>9.5272800000000011</v>
      </c>
      <c r="F68" s="22">
        <f>$P$10*10*F67/1000</f>
        <v>9.5272800000000011</v>
      </c>
      <c r="G68" s="32">
        <f t="shared" si="12"/>
        <v>9.5272800000000011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56"/>
    </row>
    <row r="69" spans="1:52" ht="15.75" thickBot="1">
      <c r="A69" s="258">
        <v>14</v>
      </c>
      <c r="B69" s="24" t="str">
        <f>+Januar!B69</f>
        <v xml:space="preserve"> Glucose middel P (fra HbA1c IFCC) </v>
      </c>
      <c r="C69" s="36" t="str">
        <f>+Januar!C69</f>
        <v xml:space="preserve"> [mmol/L]</v>
      </c>
      <c r="D69" s="8">
        <v>10.9</v>
      </c>
      <c r="E69" s="8">
        <v>10.9</v>
      </c>
      <c r="F69" s="8">
        <v>10.9</v>
      </c>
      <c r="G69" s="37">
        <f>AVERAGE(D69:F69)</f>
        <v>10.9</v>
      </c>
      <c r="H69" s="241" t="str">
        <f>IF(G69&lt;$I$163,"Under",IF(AND(G69&gt;=$I$163,G69&lt;=$I$165),"Normal",IF(G69&gt;=$I$165,"Over","Prøv igen")))</f>
        <v>Over</v>
      </c>
      <c r="I69" s="76">
        <f>+G69</f>
        <v>10.9</v>
      </c>
      <c r="J69" s="77">
        <f>+G70</f>
        <v>69.233144654088065</v>
      </c>
      <c r="K69" s="83">
        <f>+G71</f>
        <v>8.4842767295597518E-2</v>
      </c>
      <c r="L69" s="79">
        <f>+G72</f>
        <v>197.80448000000001</v>
      </c>
      <c r="M69" s="82">
        <f>+G73</f>
        <v>9.8902239999999999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56"/>
    </row>
    <row r="70" spans="1:52">
      <c r="A70" s="259"/>
      <c r="B70" s="17" t="str">
        <f>+Januar!B70</f>
        <v xml:space="preserve"> Hæmoglobin A1c (IFCC)  </v>
      </c>
      <c r="C70" s="19" t="str">
        <f>+Januar!C70</f>
        <v xml:space="preserve"> [mmol/mol]  </v>
      </c>
      <c r="D70" s="11">
        <f>(D69+$Q$6)/$Q$5-$Q$3</f>
        <v>69.233144654088065</v>
      </c>
      <c r="E70" s="11">
        <f>(E69+$Q$6)/$Q$5-$Q$3</f>
        <v>69.233144654088065</v>
      </c>
      <c r="F70" s="11">
        <f>(F69+$Q$6)/$Q$5-$Q$3</f>
        <v>69.233144654088065</v>
      </c>
      <c r="G70" s="30">
        <f>AVERAGE(D70:F70)</f>
        <v>69.233144654088065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56"/>
    </row>
    <row r="71" spans="1:52">
      <c r="A71" s="259"/>
      <c r="B71" s="17" t="str">
        <f>+Januar!B71</f>
        <v xml:space="preserve"> Hæmoglobin A1c (DCCT) </v>
      </c>
      <c r="C71" s="19" t="str">
        <f>+Januar!C71</f>
        <v xml:space="preserve"> [Procent] </v>
      </c>
      <c r="D71" s="4">
        <f>+(D70+$Q$3)/$Q$2</f>
        <v>8.4842767295597504E-2</v>
      </c>
      <c r="E71" s="4">
        <f>+(E70+$Q$3)/$Q$2</f>
        <v>8.4842767295597504E-2</v>
      </c>
      <c r="F71" s="4">
        <f>+(F70+$Q$3)/$Q$2</f>
        <v>8.4842767295597504E-2</v>
      </c>
      <c r="G71" s="31">
        <f>AVERAGE(D71:F71)</f>
        <v>8.4842767295597518E-2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56"/>
    </row>
    <row r="72" spans="1:52">
      <c r="A72" s="260"/>
      <c r="B72" s="17" t="str">
        <f>+Januar!B72</f>
        <v xml:space="preserve"> Glukose middel P (fra HbA1c) </v>
      </c>
      <c r="C72" s="19" t="str">
        <f>+Januar!C72</f>
        <v xml:space="preserve"> [mg/dL]</v>
      </c>
      <c r="D72" s="11">
        <f>D69*$Q$8</f>
        <v>197.80448000000001</v>
      </c>
      <c r="E72" s="11">
        <f>E69*$Q$8</f>
        <v>197.80448000000001</v>
      </c>
      <c r="F72" s="11">
        <f>F69*$Q$8</f>
        <v>197.80448000000001</v>
      </c>
      <c r="G72" s="30">
        <f t="shared" ref="G72:G73" si="13">AVERAGE(D72:F72)</f>
        <v>197.80448000000001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56"/>
    </row>
    <row r="73" spans="1:52" ht="15.75" thickBot="1">
      <c r="A73" s="261"/>
      <c r="B73" s="20" t="str">
        <f>+Januar!B73</f>
        <v xml:space="preserve"> Glukose i blodet</v>
      </c>
      <c r="C73" s="21" t="str">
        <f>+Januar!C73</f>
        <v xml:space="preserve"> [gram]</v>
      </c>
      <c r="D73" s="22">
        <f>$P$10*10*D72/1000</f>
        <v>9.8902239999999999</v>
      </c>
      <c r="E73" s="22">
        <f>$P$10*10*E72/1000</f>
        <v>9.8902239999999999</v>
      </c>
      <c r="F73" s="22">
        <f>$P$10*10*F72/1000</f>
        <v>9.8902239999999999</v>
      </c>
      <c r="G73" s="32">
        <f t="shared" si="13"/>
        <v>9.8902239999999999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56"/>
    </row>
    <row r="74" spans="1:52" ht="15.75" thickBot="1">
      <c r="A74" s="258">
        <v>15</v>
      </c>
      <c r="B74" s="24" t="str">
        <f>+Januar!B74</f>
        <v xml:space="preserve"> Glucose middel P (fra HbA1c IFCC) </v>
      </c>
      <c r="C74" s="36" t="str">
        <f>+Januar!C74</f>
        <v xml:space="preserve"> [mmol/L]</v>
      </c>
      <c r="D74" s="8">
        <v>9.8000000000000007</v>
      </c>
      <c r="E74" s="8">
        <v>9.8000000000000007</v>
      </c>
      <c r="F74" s="8">
        <v>9.8000000000000007</v>
      </c>
      <c r="G74" s="37">
        <f>AVERAGE(D74:F74)</f>
        <v>9.8000000000000007</v>
      </c>
      <c r="H74" s="241" t="str">
        <f>IF(G74&lt;$I$163,"Under",IF(AND(G74&gt;=$I$163,G74&lt;=$I$165),"Normal",IF(G74&gt;=$I$165,"Over","Prøv igen")))</f>
        <v>Over</v>
      </c>
      <c r="I74" s="76">
        <f>+G74</f>
        <v>9.8000000000000007</v>
      </c>
      <c r="J74" s="77">
        <f>+G75</f>
        <v>61.671509433962264</v>
      </c>
      <c r="K74" s="83">
        <f>+G76</f>
        <v>7.79245283018868E-2</v>
      </c>
      <c r="L74" s="79">
        <f>+G77</f>
        <v>177.84256000000002</v>
      </c>
      <c r="M74" s="82">
        <f>+G78</f>
        <v>8.8921280000000014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56"/>
    </row>
    <row r="75" spans="1:52">
      <c r="A75" s="259"/>
      <c r="B75" s="17" t="str">
        <f>+Januar!B75</f>
        <v xml:space="preserve"> Hæmoglobin A1c (IFCC)  </v>
      </c>
      <c r="C75" s="19" t="str">
        <f>+Januar!C75</f>
        <v xml:space="preserve"> [mmol/mol]  </v>
      </c>
      <c r="D75" s="11">
        <f>(D74+$Q$6)/$Q$5-$Q$3</f>
        <v>61.671509433962271</v>
      </c>
      <c r="E75" s="11">
        <f>(E74+$Q$6)/$Q$5-$Q$3</f>
        <v>61.671509433962271</v>
      </c>
      <c r="F75" s="11">
        <f>(F74+$Q$6)/$Q$5-$Q$3</f>
        <v>61.671509433962271</v>
      </c>
      <c r="G75" s="30">
        <f>AVERAGE(D75:F75)</f>
        <v>61.671509433962264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56"/>
    </row>
    <row r="76" spans="1:52">
      <c r="A76" s="259"/>
      <c r="B76" s="17" t="str">
        <f>+Januar!B76</f>
        <v xml:space="preserve"> Hæmoglobin A1c (DCCT) </v>
      </c>
      <c r="C76" s="19" t="str">
        <f>+Januar!C76</f>
        <v xml:space="preserve"> [Procent] </v>
      </c>
      <c r="D76" s="4">
        <f>+(D75+$Q$3)/$Q$2</f>
        <v>7.79245283018868E-2</v>
      </c>
      <c r="E76" s="4">
        <f>+(E75+$Q$3)/$Q$2</f>
        <v>7.79245283018868E-2</v>
      </c>
      <c r="F76" s="4">
        <f>+(F75+$Q$3)/$Q$2</f>
        <v>7.79245283018868E-2</v>
      </c>
      <c r="G76" s="31">
        <f>AVERAGE(D76:F76)</f>
        <v>7.79245283018868E-2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56"/>
    </row>
    <row r="77" spans="1:52">
      <c r="A77" s="260"/>
      <c r="B77" s="17" t="str">
        <f>+Januar!B77</f>
        <v xml:space="preserve"> Glukose middel P (fra HbA1c) </v>
      </c>
      <c r="C77" s="19" t="str">
        <f>+Januar!C77</f>
        <v xml:space="preserve"> [mg/dL]</v>
      </c>
      <c r="D77" s="11">
        <f>D74*$Q$8</f>
        <v>177.84256000000002</v>
      </c>
      <c r="E77" s="11">
        <f>E74*$Q$8</f>
        <v>177.84256000000002</v>
      </c>
      <c r="F77" s="11">
        <f>F74*$Q$8</f>
        <v>177.84256000000002</v>
      </c>
      <c r="G77" s="30">
        <f t="shared" ref="G77:G78" si="14">AVERAGE(D77:F77)</f>
        <v>177.84256000000002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56"/>
    </row>
    <row r="78" spans="1:52" ht="15.75" thickBot="1">
      <c r="A78" s="261"/>
      <c r="B78" s="20" t="str">
        <f>+Januar!B78</f>
        <v xml:space="preserve"> Glukose i blodet</v>
      </c>
      <c r="C78" s="21" t="str">
        <f>+Januar!C78</f>
        <v xml:space="preserve"> [gram]</v>
      </c>
      <c r="D78" s="22">
        <f>$P$10*10*D77/1000</f>
        <v>8.8921280000000014</v>
      </c>
      <c r="E78" s="22">
        <f>$P$10*10*E77/1000</f>
        <v>8.8921280000000014</v>
      </c>
      <c r="F78" s="22">
        <f>$P$10*10*F77/1000</f>
        <v>8.8921280000000014</v>
      </c>
      <c r="G78" s="32">
        <f t="shared" si="14"/>
        <v>8.8921280000000014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56"/>
    </row>
    <row r="79" spans="1:52" ht="15.75" thickBot="1">
      <c r="A79" s="258">
        <v>16</v>
      </c>
      <c r="B79" s="24" t="str">
        <f>+Januar!B79</f>
        <v xml:space="preserve"> Glucose middel P (fra HbA1c IFCC) </v>
      </c>
      <c r="C79" s="36" t="str">
        <f>+Januar!C79</f>
        <v xml:space="preserve"> [mmol/L]</v>
      </c>
      <c r="D79" s="8">
        <v>8</v>
      </c>
      <c r="E79" s="8">
        <v>8</v>
      </c>
      <c r="F79" s="8">
        <v>8</v>
      </c>
      <c r="G79" s="37">
        <f>AVERAGE(D79:F79)</f>
        <v>8</v>
      </c>
      <c r="H79" s="241" t="str">
        <f>IF(G79&lt;$I$163,"Under",IF(AND(G79&gt;=$I$163,G79&lt;=$I$165),"Normal",IF(G79&gt;=$I$165,"Over","Prøv igen")))</f>
        <v>Over</v>
      </c>
      <c r="I79" s="76">
        <f>+G79</f>
        <v>8</v>
      </c>
      <c r="J79" s="77">
        <f>+G80</f>
        <v>49.297924528301884</v>
      </c>
      <c r="K79" s="83">
        <f>+G81</f>
        <v>6.6603773584905671E-2</v>
      </c>
      <c r="L79" s="79">
        <f>+G82</f>
        <v>145.17760000000001</v>
      </c>
      <c r="M79" s="82">
        <f>+G83</f>
        <v>7.2588800000000013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56"/>
    </row>
    <row r="80" spans="1:52">
      <c r="A80" s="259"/>
      <c r="B80" s="17" t="str">
        <f>+Januar!B80</f>
        <v xml:space="preserve"> Hæmoglobin A1c (IFCC)  </v>
      </c>
      <c r="C80" s="19" t="str">
        <f>+Januar!C80</f>
        <v xml:space="preserve"> [mmol/mol]  </v>
      </c>
      <c r="D80" s="11">
        <f>(D79+$Q$6)/$Q$5-$Q$3</f>
        <v>49.297924528301891</v>
      </c>
      <c r="E80" s="11">
        <f>(E79+$Q$6)/$Q$5-$Q$3</f>
        <v>49.297924528301891</v>
      </c>
      <c r="F80" s="11">
        <f>(F79+$Q$6)/$Q$5-$Q$3</f>
        <v>49.297924528301891</v>
      </c>
      <c r="G80" s="30">
        <f>AVERAGE(D80:F80)</f>
        <v>49.297924528301884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56"/>
    </row>
    <row r="81" spans="1:52">
      <c r="A81" s="259"/>
      <c r="B81" s="17" t="str">
        <f>+Januar!B81</f>
        <v xml:space="preserve"> Hæmoglobin A1c (DCCT) </v>
      </c>
      <c r="C81" s="19" t="str">
        <f>+Januar!C81</f>
        <v xml:space="preserve"> [Procent] </v>
      </c>
      <c r="D81" s="4">
        <f>+(D80+$Q$3)/$Q$2</f>
        <v>6.6603773584905671E-2</v>
      </c>
      <c r="E81" s="4">
        <f>+(E80+$Q$3)/$Q$2</f>
        <v>6.6603773584905671E-2</v>
      </c>
      <c r="F81" s="4">
        <f>+(F80+$Q$3)/$Q$2</f>
        <v>6.6603773584905671E-2</v>
      </c>
      <c r="G81" s="31">
        <f>AVERAGE(D81:F81)</f>
        <v>6.6603773584905671E-2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56"/>
    </row>
    <row r="82" spans="1:52">
      <c r="A82" s="260"/>
      <c r="B82" s="17" t="str">
        <f>+Januar!B82</f>
        <v xml:space="preserve"> Glukose middel P (fra HbA1c) </v>
      </c>
      <c r="C82" s="19" t="str">
        <f>+Januar!C82</f>
        <v xml:space="preserve"> [mg/dL]</v>
      </c>
      <c r="D82" s="11">
        <f>D79*$Q$8</f>
        <v>145.17760000000001</v>
      </c>
      <c r="E82" s="11">
        <f>E79*$Q$8</f>
        <v>145.17760000000001</v>
      </c>
      <c r="F82" s="11">
        <f>F79*$Q$8</f>
        <v>145.17760000000001</v>
      </c>
      <c r="G82" s="30">
        <f t="shared" ref="G82:G83" si="15">AVERAGE(D82:F82)</f>
        <v>145.17760000000001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56"/>
    </row>
    <row r="83" spans="1:52" ht="15.75" thickBot="1">
      <c r="A83" s="261"/>
      <c r="B83" s="20" t="str">
        <f>+Januar!B83</f>
        <v xml:space="preserve"> Glukose i blodet</v>
      </c>
      <c r="C83" s="21" t="str">
        <f>+Januar!C83</f>
        <v xml:space="preserve"> [gram]</v>
      </c>
      <c r="D83" s="22">
        <f>$P$10*10*D82/1000</f>
        <v>7.2588800000000013</v>
      </c>
      <c r="E83" s="22">
        <f>$P$10*10*E82/1000</f>
        <v>7.2588800000000013</v>
      </c>
      <c r="F83" s="22">
        <f>$P$10*10*F82/1000</f>
        <v>7.2588800000000013</v>
      </c>
      <c r="G83" s="32">
        <f t="shared" si="15"/>
        <v>7.2588800000000013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56"/>
    </row>
    <row r="84" spans="1:52" ht="15.75" thickBot="1">
      <c r="A84" s="258">
        <v>17</v>
      </c>
      <c r="B84" s="24" t="str">
        <f>+Januar!B84</f>
        <v xml:space="preserve"> Glucose middel P (fra HbA1c IFCC) </v>
      </c>
      <c r="C84" s="36" t="str">
        <f>+Januar!C84</f>
        <v xml:space="preserve"> [mmol/L]</v>
      </c>
      <c r="D84" s="8">
        <v>11</v>
      </c>
      <c r="E84" s="8">
        <v>11</v>
      </c>
      <c r="F84" s="8">
        <v>11</v>
      </c>
      <c r="G84" s="37">
        <f>AVERAGE(D84:F84)</f>
        <v>11</v>
      </c>
      <c r="H84" s="241" t="str">
        <f>IF(G84&lt;$I$163,"Under",IF(AND(G84&gt;=$I$163,G84&lt;=$I$165),"Normal",IF(G84&gt;=$I$165,"Over","Prøv igen")))</f>
        <v>Over</v>
      </c>
      <c r="I84" s="76">
        <f>+G84</f>
        <v>11</v>
      </c>
      <c r="J84" s="77">
        <f>+G85</f>
        <v>69.920566037735853</v>
      </c>
      <c r="K84" s="83">
        <f>+G86</f>
        <v>8.5471698113207553E-2</v>
      </c>
      <c r="L84" s="79">
        <f>+G87</f>
        <v>199.61920000000001</v>
      </c>
      <c r="M84" s="82">
        <f>+G88</f>
        <v>9.9809600000000014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56"/>
    </row>
    <row r="85" spans="1:52">
      <c r="A85" s="259"/>
      <c r="B85" s="17" t="str">
        <f>+Januar!B85</f>
        <v xml:space="preserve"> Hæmoglobin A1c (IFCC)  </v>
      </c>
      <c r="C85" s="19" t="str">
        <f>+Januar!C85</f>
        <v xml:space="preserve"> [mmol/mol]  </v>
      </c>
      <c r="D85" s="11">
        <f>(D84+$Q$6)/$Q$5-$Q$3</f>
        <v>69.920566037735853</v>
      </c>
      <c r="E85" s="11">
        <f>(E84+$Q$6)/$Q$5-$Q$3</f>
        <v>69.920566037735853</v>
      </c>
      <c r="F85" s="11">
        <f>(F84+$Q$6)/$Q$5-$Q$3</f>
        <v>69.920566037735853</v>
      </c>
      <c r="G85" s="30">
        <f>AVERAGE(D85:F85)</f>
        <v>69.920566037735853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56"/>
    </row>
    <row r="86" spans="1:52">
      <c r="A86" s="259"/>
      <c r="B86" s="17" t="str">
        <f>+Januar!B86</f>
        <v xml:space="preserve"> Hæmoglobin A1c (DCCT) </v>
      </c>
      <c r="C86" s="19" t="str">
        <f>+Januar!C86</f>
        <v xml:space="preserve"> [Procent] </v>
      </c>
      <c r="D86" s="4">
        <f>+(D85+$Q$3)/$Q$2</f>
        <v>8.5471698113207553E-2</v>
      </c>
      <c r="E86" s="4">
        <f>+(E85+$Q$3)/$Q$2</f>
        <v>8.5471698113207553E-2</v>
      </c>
      <c r="F86" s="4">
        <f>+(F85+$Q$3)/$Q$2</f>
        <v>8.5471698113207553E-2</v>
      </c>
      <c r="G86" s="31">
        <f>AVERAGE(D86:F86)</f>
        <v>8.5471698113207553E-2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56"/>
    </row>
    <row r="87" spans="1:52">
      <c r="A87" s="260"/>
      <c r="B87" s="17" t="str">
        <f>+Januar!B87</f>
        <v xml:space="preserve"> Glukose middel P (fra HbA1c) </v>
      </c>
      <c r="C87" s="19" t="str">
        <f>+Januar!C87</f>
        <v xml:space="preserve"> [mg/dL]</v>
      </c>
      <c r="D87" s="11">
        <f>D84*$Q$8</f>
        <v>199.61920000000001</v>
      </c>
      <c r="E87" s="11">
        <f>E84*$Q$8</f>
        <v>199.61920000000001</v>
      </c>
      <c r="F87" s="11">
        <f>F84*$Q$8</f>
        <v>199.61920000000001</v>
      </c>
      <c r="G87" s="30">
        <f t="shared" ref="G87:G88" si="16">AVERAGE(D87:F87)</f>
        <v>199.61920000000001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56"/>
    </row>
    <row r="88" spans="1:52" ht="15.75" thickBot="1">
      <c r="A88" s="261"/>
      <c r="B88" s="20" t="str">
        <f>+Januar!B88</f>
        <v xml:space="preserve"> Glukose i blodet</v>
      </c>
      <c r="C88" s="21" t="str">
        <f>+Januar!C88</f>
        <v xml:space="preserve"> [gram]</v>
      </c>
      <c r="D88" s="22">
        <f>$P$10*10*D87/1000</f>
        <v>9.9809600000000014</v>
      </c>
      <c r="E88" s="22">
        <f>$P$10*10*E87/1000</f>
        <v>9.9809600000000014</v>
      </c>
      <c r="F88" s="22">
        <f>$P$10*10*F87/1000</f>
        <v>9.9809600000000014</v>
      </c>
      <c r="G88" s="32">
        <f t="shared" si="16"/>
        <v>9.9809600000000014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56"/>
    </row>
    <row r="89" spans="1:52" ht="15.75" thickBot="1">
      <c r="A89" s="258">
        <v>18</v>
      </c>
      <c r="B89" s="24" t="str">
        <f>+Januar!B89</f>
        <v xml:space="preserve"> Glucose middel P (fra HbA1c IFCC) </v>
      </c>
      <c r="C89" s="36" t="str">
        <f>+Januar!C89</f>
        <v xml:space="preserve"> [mmol/L]</v>
      </c>
      <c r="D89" s="8">
        <v>10.8</v>
      </c>
      <c r="E89" s="8">
        <v>10.8</v>
      </c>
      <c r="F89" s="8">
        <v>10.8</v>
      </c>
      <c r="G89" s="37">
        <f>AVERAGE(D89:F89)</f>
        <v>10.800000000000002</v>
      </c>
      <c r="H89" s="241" t="str">
        <f>IF(G89&lt;$I$163,"Under",IF(AND(G89&gt;=$I$163,G89&lt;=$I$165),"Normal",IF(G89&gt;=$I$165,"Over","Prøv igen")))</f>
        <v>Over</v>
      </c>
      <c r="I89" s="76">
        <f>+G89</f>
        <v>10.800000000000002</v>
      </c>
      <c r="J89" s="77">
        <f>+G90</f>
        <v>68.545723270440263</v>
      </c>
      <c r="K89" s="78">
        <f>+G91</f>
        <v>8.4213836477987428E-2</v>
      </c>
      <c r="L89" s="79">
        <f>+G92</f>
        <v>195.98976000000002</v>
      </c>
      <c r="M89" s="80">
        <f>+G93</f>
        <v>9.799488000000002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56"/>
    </row>
    <row r="90" spans="1:52">
      <c r="A90" s="259"/>
      <c r="B90" s="17" t="str">
        <f>+Januar!B90</f>
        <v xml:space="preserve"> Hæmoglobin A1c (IFCC)  </v>
      </c>
      <c r="C90" s="19" t="str">
        <f>+Januar!C90</f>
        <v xml:space="preserve"> [mmol/mol]  </v>
      </c>
      <c r="D90" s="11">
        <f>(D89+$Q$6)/$Q$5-$Q$3</f>
        <v>68.545723270440263</v>
      </c>
      <c r="E90" s="11">
        <f>(E89+$Q$6)/$Q$5-$Q$3</f>
        <v>68.545723270440263</v>
      </c>
      <c r="F90" s="11">
        <f>(F89+$Q$6)/$Q$5-$Q$3</f>
        <v>68.545723270440263</v>
      </c>
      <c r="G90" s="30">
        <f>AVERAGE(D90:F90)</f>
        <v>68.545723270440263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56"/>
    </row>
    <row r="91" spans="1:52">
      <c r="A91" s="259"/>
      <c r="B91" s="17" t="str">
        <f>+Januar!B91</f>
        <v xml:space="preserve"> Hæmoglobin A1c (DCCT) </v>
      </c>
      <c r="C91" s="19" t="str">
        <f>+Januar!C91</f>
        <v xml:space="preserve"> [Procent] </v>
      </c>
      <c r="D91" s="4">
        <f>+(D90+$Q$3)/$Q$2</f>
        <v>8.4213836477987428E-2</v>
      </c>
      <c r="E91" s="4">
        <f>+(E90+$Q$3)/$Q$2</f>
        <v>8.4213836477987428E-2</v>
      </c>
      <c r="F91" s="4">
        <f>+(F90+$Q$3)/$Q$2</f>
        <v>8.4213836477987428E-2</v>
      </c>
      <c r="G91" s="31">
        <f>AVERAGE(D91:F91)</f>
        <v>8.4213836477987428E-2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56"/>
    </row>
    <row r="92" spans="1:52">
      <c r="A92" s="260"/>
      <c r="B92" s="17" t="str">
        <f>+Januar!B92</f>
        <v xml:space="preserve"> Glukose middel P (fra HbA1c) </v>
      </c>
      <c r="C92" s="19" t="str">
        <f>+Januar!C92</f>
        <v xml:space="preserve"> [mg/dL]</v>
      </c>
      <c r="D92" s="11">
        <f>D89*$Q$8</f>
        <v>195.98976000000002</v>
      </c>
      <c r="E92" s="11">
        <f>E89*$Q$8</f>
        <v>195.98976000000002</v>
      </c>
      <c r="F92" s="11">
        <f>F89*$Q$8</f>
        <v>195.98976000000002</v>
      </c>
      <c r="G92" s="30">
        <f t="shared" ref="G92:G93" si="17">AVERAGE(D92:F92)</f>
        <v>195.98976000000002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56"/>
    </row>
    <row r="93" spans="1:52" ht="15.75" thickBot="1">
      <c r="A93" s="261"/>
      <c r="B93" s="20" t="str">
        <f>+Januar!B93</f>
        <v xml:space="preserve"> Glukose i blodet</v>
      </c>
      <c r="C93" s="21" t="str">
        <f>+Januar!C93</f>
        <v xml:space="preserve"> [gram]</v>
      </c>
      <c r="D93" s="22">
        <f>$P$10*10*D92/1000</f>
        <v>9.799488000000002</v>
      </c>
      <c r="E93" s="22">
        <f>$P$10*10*E92/1000</f>
        <v>9.799488000000002</v>
      </c>
      <c r="F93" s="22">
        <f>$P$10*10*F92/1000</f>
        <v>9.799488000000002</v>
      </c>
      <c r="G93" s="32">
        <f t="shared" si="17"/>
        <v>9.799488000000002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56"/>
    </row>
    <row r="94" spans="1:52" ht="15.75" thickBot="1">
      <c r="A94" s="258">
        <v>19</v>
      </c>
      <c r="B94" s="24" t="str">
        <f>+Januar!B94</f>
        <v xml:space="preserve"> Glucose middel P (fra HbA1c IFCC) </v>
      </c>
      <c r="C94" s="36" t="str">
        <f>+Januar!C94</f>
        <v xml:space="preserve"> [mmol/L]</v>
      </c>
      <c r="D94" s="8">
        <v>8</v>
      </c>
      <c r="E94" s="8">
        <v>8</v>
      </c>
      <c r="F94" s="8">
        <v>8</v>
      </c>
      <c r="G94" s="37">
        <f>AVERAGE(D94:F94)</f>
        <v>8</v>
      </c>
      <c r="H94" s="241" t="str">
        <f>IF(G94&lt;$I$163,"Under",IF(AND(G94&gt;=$I$163,G94&lt;=$I$165),"Normal",IF(G94&gt;=$I$165,"Over","Prøv igen")))</f>
        <v>Over</v>
      </c>
      <c r="I94" s="76">
        <f>+G94</f>
        <v>8</v>
      </c>
      <c r="J94" s="77">
        <f>+G95</f>
        <v>49.297924528301884</v>
      </c>
      <c r="K94" s="83">
        <f>+G96</f>
        <v>6.6603773584905671E-2</v>
      </c>
      <c r="L94" s="79">
        <f>+G97</f>
        <v>145.17760000000001</v>
      </c>
      <c r="M94" s="82">
        <f>+G98</f>
        <v>7.2588800000000013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56"/>
    </row>
    <row r="95" spans="1:52">
      <c r="A95" s="259"/>
      <c r="B95" s="17" t="str">
        <f>+Januar!B95</f>
        <v xml:space="preserve"> Hæmoglobin A1c (IFCC)  </v>
      </c>
      <c r="C95" s="19" t="str">
        <f>+Januar!C95</f>
        <v xml:space="preserve"> [mmol/mol]  </v>
      </c>
      <c r="D95" s="11">
        <f>(D94+$Q$6)/$Q$5-$Q$3</f>
        <v>49.297924528301891</v>
      </c>
      <c r="E95" s="11">
        <f>(E94+$Q$6)/$Q$5-$Q$3</f>
        <v>49.297924528301891</v>
      </c>
      <c r="F95" s="11">
        <f>(F94+$Q$6)/$Q$5-$Q$3</f>
        <v>49.297924528301891</v>
      </c>
      <c r="G95" s="30">
        <f>AVERAGE(D95:F95)</f>
        <v>49.297924528301884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56"/>
    </row>
    <row r="96" spans="1:52">
      <c r="A96" s="259"/>
      <c r="B96" s="17" t="str">
        <f>+Januar!B96</f>
        <v xml:space="preserve"> Hæmoglobin A1c (DCCT) </v>
      </c>
      <c r="C96" s="19" t="str">
        <f>+Januar!C96</f>
        <v xml:space="preserve"> [Procent] </v>
      </c>
      <c r="D96" s="4">
        <f>+(D95+$Q$3)/$Q$2</f>
        <v>6.6603773584905671E-2</v>
      </c>
      <c r="E96" s="4">
        <f>+(E95+$Q$3)/$Q$2</f>
        <v>6.6603773584905671E-2</v>
      </c>
      <c r="F96" s="4">
        <f>+(F95+$Q$3)/$Q$2</f>
        <v>6.6603773584905671E-2</v>
      </c>
      <c r="G96" s="31">
        <f>AVERAGE(D96:F96)</f>
        <v>6.6603773584905671E-2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56"/>
    </row>
    <row r="97" spans="1:52">
      <c r="A97" s="260"/>
      <c r="B97" s="17" t="str">
        <f>+Januar!B97</f>
        <v xml:space="preserve"> Glukose middel P (fra HbA1c) </v>
      </c>
      <c r="C97" s="19" t="str">
        <f>+Januar!C97</f>
        <v xml:space="preserve"> [mg/dL]</v>
      </c>
      <c r="D97" s="11">
        <f>D94*$Q$8</f>
        <v>145.17760000000001</v>
      </c>
      <c r="E97" s="11">
        <f>E94*$Q$8</f>
        <v>145.17760000000001</v>
      </c>
      <c r="F97" s="11">
        <f>F94*$Q$8</f>
        <v>145.17760000000001</v>
      </c>
      <c r="G97" s="30">
        <f t="shared" ref="G97:G98" si="18">AVERAGE(D97:F97)</f>
        <v>145.17760000000001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56"/>
    </row>
    <row r="98" spans="1:52" ht="15.75" thickBot="1">
      <c r="A98" s="261"/>
      <c r="B98" s="20" t="str">
        <f>+Januar!B98</f>
        <v xml:space="preserve"> Glukose i blodet</v>
      </c>
      <c r="C98" s="21" t="str">
        <f>+Januar!C98</f>
        <v xml:space="preserve"> [gram]</v>
      </c>
      <c r="D98" s="22">
        <f>$P$10*10*D97/1000</f>
        <v>7.2588800000000013</v>
      </c>
      <c r="E98" s="22">
        <f>$P$10*10*E97/1000</f>
        <v>7.2588800000000013</v>
      </c>
      <c r="F98" s="22">
        <f>$P$10*10*F97/1000</f>
        <v>7.2588800000000013</v>
      </c>
      <c r="G98" s="32">
        <f t="shared" si="18"/>
        <v>7.2588800000000013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56"/>
    </row>
    <row r="99" spans="1:52" ht="15.75" thickBot="1">
      <c r="A99" s="258">
        <v>20</v>
      </c>
      <c r="B99" s="24" t="str">
        <f>+Januar!B99</f>
        <v xml:space="preserve"> Glucose middel P (fra HbA1c IFCC) </v>
      </c>
      <c r="C99" s="36" t="str">
        <f>+Januar!C99</f>
        <v xml:space="preserve"> [mmol/L]</v>
      </c>
      <c r="D99" s="8">
        <v>11.3</v>
      </c>
      <c r="E99" s="8">
        <v>11.3</v>
      </c>
      <c r="F99" s="8">
        <v>11.3</v>
      </c>
      <c r="G99" s="37">
        <f>AVERAGE(D99:F99)</f>
        <v>11.300000000000002</v>
      </c>
      <c r="H99" s="241" t="str">
        <f>IF(G99&lt;$I$163,"Under",IF(AND(G99&gt;=$I$163,G99&lt;=$I$165),"Normal",IF(G99&gt;=$I$165,"Over","Prøv igen")))</f>
        <v>Over</v>
      </c>
      <c r="I99" s="76">
        <f>+G99</f>
        <v>11.300000000000002</v>
      </c>
      <c r="J99" s="77">
        <f>+G100</f>
        <v>71.982830188679259</v>
      </c>
      <c r="K99" s="83">
        <f>+G101</f>
        <v>8.7358490566037741E-2</v>
      </c>
      <c r="L99" s="79">
        <f>+G102</f>
        <v>205.06336000000002</v>
      </c>
      <c r="M99" s="82">
        <f>+G103</f>
        <v>10.253168000000002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56"/>
    </row>
    <row r="100" spans="1:52">
      <c r="A100" s="259"/>
      <c r="B100" s="17" t="str">
        <f>+Januar!B100</f>
        <v xml:space="preserve"> Hæmoglobin A1c (IFCC)  </v>
      </c>
      <c r="C100" s="19" t="str">
        <f>+Januar!C100</f>
        <v xml:space="preserve"> [mmol/mol]  </v>
      </c>
      <c r="D100" s="11">
        <f>(D99+$Q$6)/$Q$5-$Q$3</f>
        <v>71.982830188679259</v>
      </c>
      <c r="E100" s="11">
        <f>(E99+$Q$6)/$Q$5-$Q$3</f>
        <v>71.982830188679259</v>
      </c>
      <c r="F100" s="11">
        <f>(F99+$Q$6)/$Q$5-$Q$3</f>
        <v>71.982830188679259</v>
      </c>
      <c r="G100" s="30">
        <f>AVERAGE(D100:F100)</f>
        <v>71.982830188679259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56"/>
    </row>
    <row r="101" spans="1:52">
      <c r="A101" s="259"/>
      <c r="B101" s="17" t="str">
        <f>+Januar!B101</f>
        <v xml:space="preserve"> Hæmoglobin A1c (DCCT) </v>
      </c>
      <c r="C101" s="19" t="str">
        <f>+Januar!C101</f>
        <v xml:space="preserve"> [Procent] </v>
      </c>
      <c r="D101" s="4">
        <f>+(D100+$Q$3)/$Q$2</f>
        <v>8.7358490566037741E-2</v>
      </c>
      <c r="E101" s="4">
        <f>+(E100+$Q$3)/$Q$2</f>
        <v>8.7358490566037741E-2</v>
      </c>
      <c r="F101" s="4">
        <f>+(F100+$Q$3)/$Q$2</f>
        <v>8.7358490566037741E-2</v>
      </c>
      <c r="G101" s="31">
        <f>AVERAGE(D101:F101)</f>
        <v>8.7358490566037741E-2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56"/>
    </row>
    <row r="102" spans="1:52">
      <c r="A102" s="260"/>
      <c r="B102" s="17" t="str">
        <f>+Januar!B102</f>
        <v xml:space="preserve"> Glukose middel P (fra HbA1c) </v>
      </c>
      <c r="C102" s="19" t="str">
        <f>+Januar!C102</f>
        <v xml:space="preserve"> [mg/dL]</v>
      </c>
      <c r="D102" s="11">
        <f>D99*$Q$8</f>
        <v>205.06336000000002</v>
      </c>
      <c r="E102" s="11">
        <f>E99*$Q$8</f>
        <v>205.06336000000002</v>
      </c>
      <c r="F102" s="11">
        <f>F99*$Q$8</f>
        <v>205.06336000000002</v>
      </c>
      <c r="G102" s="30">
        <f t="shared" ref="G102:G103" si="19">AVERAGE(D102:F102)</f>
        <v>205.06336000000002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56"/>
    </row>
    <row r="103" spans="1:52" ht="15.75" thickBot="1">
      <c r="A103" s="261"/>
      <c r="B103" s="20" t="str">
        <f>+Januar!B103</f>
        <v xml:space="preserve"> Glukose i blodet</v>
      </c>
      <c r="C103" s="21" t="str">
        <f>+Januar!C103</f>
        <v xml:space="preserve"> [gram]</v>
      </c>
      <c r="D103" s="22">
        <f>$P$10*10*D102/1000</f>
        <v>10.253168000000002</v>
      </c>
      <c r="E103" s="22">
        <f>$P$10*10*E102/1000</f>
        <v>10.253168000000002</v>
      </c>
      <c r="F103" s="22">
        <f>$P$10*10*F102/1000</f>
        <v>10.253168000000002</v>
      </c>
      <c r="G103" s="32">
        <f t="shared" si="19"/>
        <v>10.253168000000002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56"/>
    </row>
    <row r="104" spans="1:52" ht="15.75" thickBot="1">
      <c r="A104" s="255">
        <v>21</v>
      </c>
      <c r="B104" s="24" t="str">
        <f>+Januar!B104</f>
        <v xml:space="preserve"> Glucose middel P (fra HbA1c IFCC) </v>
      </c>
      <c r="C104" s="36" t="str">
        <f>+Januar!C104</f>
        <v xml:space="preserve"> [mmol/L]</v>
      </c>
      <c r="D104" s="215">
        <v>8.6999999999999993</v>
      </c>
      <c r="E104" s="215">
        <v>8.6999999999999993</v>
      </c>
      <c r="F104" s="215">
        <v>8.6999999999999993</v>
      </c>
      <c r="G104" s="37">
        <f>AVERAGE(D104:F104)</f>
        <v>8.6999999999999993</v>
      </c>
      <c r="H104" s="241" t="str">
        <f>IF(G104&lt;$I$163,"Under",IF(AND(G104&gt;=$I$163,G104&lt;=$I$165),"Normal",IF(G104&gt;=$I$165,"Over","Prøv igen")))</f>
        <v>Over</v>
      </c>
      <c r="I104" s="76">
        <f>+G104</f>
        <v>8.6999999999999993</v>
      </c>
      <c r="J104" s="77">
        <f>+G105</f>
        <v>54.109874213836484</v>
      </c>
      <c r="K104" s="83">
        <f>+G106</f>
        <v>7.1006289308176096E-2</v>
      </c>
      <c r="L104" s="79">
        <f>+G107</f>
        <v>157.88064</v>
      </c>
      <c r="M104" s="82">
        <f>+G108</f>
        <v>7.8940320000000002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56"/>
    </row>
    <row r="105" spans="1:52">
      <c r="A105" s="256"/>
      <c r="B105" s="17" t="str">
        <f>+Januar!B105</f>
        <v xml:space="preserve"> Hæmoglobin A1c (IFCC)  </v>
      </c>
      <c r="C105" s="19" t="str">
        <f>+Januar!C105</f>
        <v xml:space="preserve"> [mmol/mol]  </v>
      </c>
      <c r="D105" s="11">
        <f>(D104+$Q$6)/$Q$5-$Q$3</f>
        <v>54.109874213836477</v>
      </c>
      <c r="E105" s="11">
        <f>(E104+$Q$6)/$Q$5-$Q$3</f>
        <v>54.109874213836477</v>
      </c>
      <c r="F105" s="11">
        <f>(F104+$Q$6)/$Q$5-$Q$3</f>
        <v>54.109874213836477</v>
      </c>
      <c r="G105" s="30">
        <f>AVERAGE(D105:F105)</f>
        <v>54.109874213836484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56"/>
    </row>
    <row r="106" spans="1:52">
      <c r="A106" s="256"/>
      <c r="B106" s="17" t="str">
        <f>+Januar!B106</f>
        <v xml:space="preserve"> Hæmoglobin A1c (DCCT) </v>
      </c>
      <c r="C106" s="19" t="str">
        <f>+Januar!C106</f>
        <v xml:space="preserve"> [Procent] </v>
      </c>
      <c r="D106" s="4">
        <f>+(D105+$Q$3)/$Q$2</f>
        <v>7.1006289308176096E-2</v>
      </c>
      <c r="E106" s="4">
        <f>+(E105+$Q$3)/$Q$2</f>
        <v>7.1006289308176096E-2</v>
      </c>
      <c r="F106" s="4">
        <f>+(F105+$Q$3)/$Q$2</f>
        <v>7.1006289308176096E-2</v>
      </c>
      <c r="G106" s="31">
        <f>AVERAGE(D106:F106)</f>
        <v>7.1006289308176096E-2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56"/>
    </row>
    <row r="107" spans="1:52">
      <c r="A107" s="256"/>
      <c r="B107" s="17" t="str">
        <f>+Januar!B107</f>
        <v xml:space="preserve"> Glukose middel P (fra HbA1c) </v>
      </c>
      <c r="C107" s="19" t="str">
        <f>+Januar!C107</f>
        <v xml:space="preserve"> [mg/dL]</v>
      </c>
      <c r="D107" s="11">
        <f>D104*$Q$8</f>
        <v>157.88064</v>
      </c>
      <c r="E107" s="11">
        <f>E104*$Q$8</f>
        <v>157.88064</v>
      </c>
      <c r="F107" s="11">
        <f>F104*$Q$8</f>
        <v>157.88064</v>
      </c>
      <c r="G107" s="30">
        <f t="shared" ref="G107:G108" si="20">AVERAGE(D107:F107)</f>
        <v>157.88064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56"/>
    </row>
    <row r="108" spans="1:52" ht="15.75" thickBot="1">
      <c r="A108" s="257"/>
      <c r="B108" s="20" t="str">
        <f>+Januar!B108</f>
        <v xml:space="preserve"> Glukose i blodet</v>
      </c>
      <c r="C108" s="21" t="str">
        <f>+Januar!C108</f>
        <v xml:space="preserve"> [gram]</v>
      </c>
      <c r="D108" s="22">
        <f>$P$10*10*D107/1000</f>
        <v>7.8940320000000002</v>
      </c>
      <c r="E108" s="22">
        <f>$P$10*10*E107/1000</f>
        <v>7.8940320000000002</v>
      </c>
      <c r="F108" s="22">
        <f>$P$10*10*F107/1000</f>
        <v>7.8940320000000002</v>
      </c>
      <c r="G108" s="32">
        <f t="shared" si="20"/>
        <v>7.8940320000000002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56"/>
    </row>
    <row r="109" spans="1:52" ht="15.75" thickBot="1">
      <c r="A109" s="258">
        <v>22</v>
      </c>
      <c r="B109" s="24" t="str">
        <f>+Januar!B109</f>
        <v xml:space="preserve"> Glucose middel P (fra HbA1c IFCC) </v>
      </c>
      <c r="C109" s="36" t="str">
        <f>+Januar!C109</f>
        <v xml:space="preserve"> [mmol/L]</v>
      </c>
      <c r="D109" s="215">
        <v>9.5</v>
      </c>
      <c r="E109" s="215">
        <v>9.5</v>
      </c>
      <c r="F109" s="215">
        <v>9.5</v>
      </c>
      <c r="G109" s="37">
        <f>AVERAGE(D109:F109)</f>
        <v>9.5</v>
      </c>
      <c r="H109" s="241" t="str">
        <f>IF(G109&lt;$I$163,"Under",IF(AND(G109&gt;=$I$163,G109&lt;=$I$165),"Normal",IF(G109&gt;=$I$165,"Over","Prøv igen")))</f>
        <v>Over</v>
      </c>
      <c r="I109" s="76">
        <f>+G109</f>
        <v>9.5</v>
      </c>
      <c r="J109" s="77">
        <f>+G110</f>
        <v>59.609245283018879</v>
      </c>
      <c r="K109" s="83">
        <f>+G111</f>
        <v>7.6037735849056612E-2</v>
      </c>
      <c r="L109" s="79">
        <f>+G112</f>
        <v>172.39840000000001</v>
      </c>
      <c r="M109" s="82">
        <f>+G113</f>
        <v>8.6199200000000005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56"/>
    </row>
    <row r="110" spans="1:52">
      <c r="A110" s="259"/>
      <c r="B110" s="17" t="str">
        <f>+Januar!B110</f>
        <v xml:space="preserve"> Hæmoglobin A1c (IFCC)  </v>
      </c>
      <c r="C110" s="19" t="str">
        <f>+Januar!C110</f>
        <v xml:space="preserve"> [mmol/mol]  </v>
      </c>
      <c r="D110" s="11">
        <f>(D109+$Q$6)/$Q$5-$Q$3</f>
        <v>59.609245283018879</v>
      </c>
      <c r="E110" s="11">
        <f>(E109+$Q$6)/$Q$5-$Q$3</f>
        <v>59.609245283018879</v>
      </c>
      <c r="F110" s="11">
        <f>(F109+$Q$6)/$Q$5-$Q$3</f>
        <v>59.609245283018879</v>
      </c>
      <c r="G110" s="30">
        <f>AVERAGE(D110:F110)</f>
        <v>59.609245283018879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56"/>
    </row>
    <row r="111" spans="1:52">
      <c r="A111" s="259"/>
      <c r="B111" s="17" t="str">
        <f>+Januar!B111</f>
        <v xml:space="preserve"> Hæmoglobin A1c (DCCT) </v>
      </c>
      <c r="C111" s="19" t="str">
        <f>+Januar!C111</f>
        <v xml:space="preserve"> [Procent] </v>
      </c>
      <c r="D111" s="4">
        <f>+(D110+$Q$3)/$Q$2</f>
        <v>7.6037735849056612E-2</v>
      </c>
      <c r="E111" s="4">
        <f>+(E110+$Q$3)/$Q$2</f>
        <v>7.6037735849056612E-2</v>
      </c>
      <c r="F111" s="4">
        <f>+(F110+$Q$3)/$Q$2</f>
        <v>7.6037735849056612E-2</v>
      </c>
      <c r="G111" s="31">
        <f>AVERAGE(D111:F111)</f>
        <v>7.6037735849056612E-2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56"/>
    </row>
    <row r="112" spans="1:52">
      <c r="A112" s="260"/>
      <c r="B112" s="17" t="str">
        <f>+Januar!B112</f>
        <v xml:space="preserve"> Glukose middel P (fra HbA1c) </v>
      </c>
      <c r="C112" s="19" t="str">
        <f>+Januar!C112</f>
        <v xml:space="preserve"> [mg/dL]</v>
      </c>
      <c r="D112" s="11">
        <f>D109*$Q$8</f>
        <v>172.39840000000001</v>
      </c>
      <c r="E112" s="11">
        <f>E109*$Q$8</f>
        <v>172.39840000000001</v>
      </c>
      <c r="F112" s="11">
        <f>F109*$Q$8</f>
        <v>172.39840000000001</v>
      </c>
      <c r="G112" s="30">
        <f t="shared" ref="G112:G113" si="21">AVERAGE(D112:F112)</f>
        <v>172.39840000000001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56"/>
    </row>
    <row r="113" spans="1:52" ht="15.75" thickBot="1">
      <c r="A113" s="261"/>
      <c r="B113" s="20" t="str">
        <f>+Januar!B113</f>
        <v xml:space="preserve"> Glukose i blodet</v>
      </c>
      <c r="C113" s="21" t="str">
        <f>+Januar!C113</f>
        <v xml:space="preserve"> [gram]</v>
      </c>
      <c r="D113" s="22">
        <f>$P$10*10*D112/1000</f>
        <v>8.6199200000000005</v>
      </c>
      <c r="E113" s="22">
        <f>$P$10*10*E112/1000</f>
        <v>8.6199200000000005</v>
      </c>
      <c r="F113" s="22">
        <f>$P$10*10*F112/1000</f>
        <v>8.6199200000000005</v>
      </c>
      <c r="G113" s="32">
        <f t="shared" si="21"/>
        <v>8.6199200000000005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56"/>
    </row>
    <row r="114" spans="1:52" ht="15.75" thickBot="1">
      <c r="A114" s="259">
        <v>23</v>
      </c>
      <c r="B114" s="24" t="str">
        <f>+Januar!B114</f>
        <v xml:space="preserve"> Glucose middel P (fra HbA1c IFCC) </v>
      </c>
      <c r="C114" s="36" t="str">
        <f>+Januar!C114</f>
        <v xml:space="preserve"> [mmol/L]</v>
      </c>
      <c r="D114" s="8">
        <v>10.7</v>
      </c>
      <c r="E114" s="8">
        <v>10.7</v>
      </c>
      <c r="F114" s="8">
        <v>10.7</v>
      </c>
      <c r="G114" s="37">
        <f>AVERAGE(D114:F114)</f>
        <v>10.699999999999998</v>
      </c>
      <c r="H114" s="241" t="str">
        <f>IF(G114&lt;$I$163,"Under",IF(AND(G114&gt;=$I$163,G114&lt;=$I$165),"Normal",IF(G114&gt;=$I$165,"Over","Prøv igen")))</f>
        <v>Over</v>
      </c>
      <c r="I114" s="76">
        <f>+G114</f>
        <v>10.699999999999998</v>
      </c>
      <c r="J114" s="77">
        <f>+G115</f>
        <v>67.858301886792461</v>
      </c>
      <c r="K114" s="83">
        <f>+G116</f>
        <v>8.3584905660377365E-2</v>
      </c>
      <c r="L114" s="79">
        <f>+G117</f>
        <v>194.17504</v>
      </c>
      <c r="M114" s="82">
        <f>+G118</f>
        <v>9.7087520000000005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56"/>
    </row>
    <row r="115" spans="1:52">
      <c r="A115" s="259"/>
      <c r="B115" s="17" t="str">
        <f>+Januar!B115</f>
        <v xml:space="preserve"> Hæmoglobin A1c (IFCC)  </v>
      </c>
      <c r="C115" s="19" t="str">
        <f>+Januar!C115</f>
        <v xml:space="preserve"> [mmol/mol]  </v>
      </c>
      <c r="D115" s="11">
        <f>(D114+$Q$6)/$Q$5-$Q$3</f>
        <v>67.858301886792461</v>
      </c>
      <c r="E115" s="11">
        <f>(E114+$Q$6)/$Q$5-$Q$3</f>
        <v>67.858301886792461</v>
      </c>
      <c r="F115" s="11">
        <f>(F114+$Q$6)/$Q$5-$Q$3</f>
        <v>67.858301886792461</v>
      </c>
      <c r="G115" s="30">
        <f>AVERAGE(D115:F115)</f>
        <v>67.858301886792461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56"/>
    </row>
    <row r="116" spans="1:52">
      <c r="A116" s="259"/>
      <c r="B116" s="17" t="str">
        <f>+Januar!B116</f>
        <v xml:space="preserve"> Hæmoglobin A1c (DCCT) </v>
      </c>
      <c r="C116" s="19" t="str">
        <f>+Januar!C116</f>
        <v xml:space="preserve"> [Procent] </v>
      </c>
      <c r="D116" s="4">
        <f>+(D115+$Q$3)/$Q$2</f>
        <v>8.3584905660377365E-2</v>
      </c>
      <c r="E116" s="4">
        <f>+(E115+$Q$3)/$Q$2</f>
        <v>8.3584905660377365E-2</v>
      </c>
      <c r="F116" s="4">
        <f>+(F115+$Q$3)/$Q$2</f>
        <v>8.3584905660377365E-2</v>
      </c>
      <c r="G116" s="31">
        <f>AVERAGE(D116:F116)</f>
        <v>8.3584905660377365E-2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56"/>
    </row>
    <row r="117" spans="1:52">
      <c r="A117" s="260"/>
      <c r="B117" s="17" t="str">
        <f>+Januar!B117</f>
        <v xml:space="preserve"> Glukose middel P (fra HbA1c) </v>
      </c>
      <c r="C117" s="19" t="str">
        <f>+Januar!C117</f>
        <v xml:space="preserve"> [mg/dL]</v>
      </c>
      <c r="D117" s="11">
        <f>D114*$Q$8</f>
        <v>194.17504</v>
      </c>
      <c r="E117" s="11">
        <f>E114*$Q$8</f>
        <v>194.17504</v>
      </c>
      <c r="F117" s="11">
        <f>F114*$Q$8</f>
        <v>194.17504</v>
      </c>
      <c r="G117" s="30">
        <f t="shared" ref="G117:G118" si="22">AVERAGE(D117:F117)</f>
        <v>194.17504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56"/>
    </row>
    <row r="118" spans="1:52" ht="15.75" thickBot="1">
      <c r="A118" s="261"/>
      <c r="B118" s="20" t="str">
        <f>+Januar!B118</f>
        <v xml:space="preserve"> Glukose i blodet</v>
      </c>
      <c r="C118" s="21" t="str">
        <f>+Januar!C118</f>
        <v xml:space="preserve"> [gram]</v>
      </c>
      <c r="D118" s="22">
        <f>$P$10*10*D117/1000</f>
        <v>9.7087520000000005</v>
      </c>
      <c r="E118" s="22">
        <f>$P$10*10*E117/1000</f>
        <v>9.7087520000000005</v>
      </c>
      <c r="F118" s="22">
        <f>$P$10*10*F117/1000</f>
        <v>9.7087520000000005</v>
      </c>
      <c r="G118" s="32">
        <f t="shared" si="22"/>
        <v>9.7087520000000005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56"/>
    </row>
    <row r="119" spans="1:52" ht="15.75" thickBot="1">
      <c r="A119" s="258">
        <v>24</v>
      </c>
      <c r="B119" s="24" t="str">
        <f>+Januar!B119</f>
        <v xml:space="preserve"> Glucose middel P (fra HbA1c IFCC) </v>
      </c>
      <c r="C119" s="36" t="str">
        <f>+Januar!C119</f>
        <v xml:space="preserve"> [mmol/L]</v>
      </c>
      <c r="D119" s="8">
        <v>8</v>
      </c>
      <c r="E119" s="8">
        <v>8</v>
      </c>
      <c r="F119" s="8">
        <v>8</v>
      </c>
      <c r="G119" s="37">
        <f>AVERAGE(D119:F119)</f>
        <v>8</v>
      </c>
      <c r="H119" s="241" t="str">
        <f>IF(G119&lt;$I$163,"Under",IF(AND(G119&gt;=$I$163,G119&lt;=$I$165),"Normal",IF(G119&gt;=$I$165,"Over","Prøv igen")))</f>
        <v>Over</v>
      </c>
      <c r="I119" s="76">
        <f>+G119</f>
        <v>8</v>
      </c>
      <c r="J119" s="77">
        <f>+G120</f>
        <v>49.297924528301884</v>
      </c>
      <c r="K119" s="78">
        <f>+G121</f>
        <v>6.6603773584905671E-2</v>
      </c>
      <c r="L119" s="79">
        <f>+G122</f>
        <v>145.17760000000001</v>
      </c>
      <c r="M119" s="80">
        <f>+G123</f>
        <v>7.2588800000000013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56"/>
    </row>
    <row r="120" spans="1:52">
      <c r="A120" s="259"/>
      <c r="B120" s="17" t="str">
        <f>+Januar!B120</f>
        <v xml:space="preserve"> Hæmoglobin A1c (IFCC)  </v>
      </c>
      <c r="C120" s="19" t="str">
        <f>+Januar!C120</f>
        <v xml:space="preserve"> [mmol/mol]  </v>
      </c>
      <c r="D120" s="11">
        <f>(D119+$Q$6)/$Q$5-$Q$3</f>
        <v>49.297924528301891</v>
      </c>
      <c r="E120" s="11">
        <f>(E119+$Q$6)/$Q$5-$Q$3</f>
        <v>49.297924528301891</v>
      </c>
      <c r="F120" s="11">
        <f>(F119+$Q$6)/$Q$5-$Q$3</f>
        <v>49.297924528301891</v>
      </c>
      <c r="G120" s="30">
        <f>AVERAGE(D120:F120)</f>
        <v>49.297924528301884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56"/>
    </row>
    <row r="121" spans="1:52">
      <c r="A121" s="259"/>
      <c r="B121" s="17" t="str">
        <f>+Januar!B121</f>
        <v xml:space="preserve"> Hæmoglobin A1c (DCCT) </v>
      </c>
      <c r="C121" s="19" t="str">
        <f>+Januar!C121</f>
        <v xml:space="preserve"> [Procent] </v>
      </c>
      <c r="D121" s="4">
        <f>+(D120+$Q$3)/$Q$2</f>
        <v>6.6603773584905671E-2</v>
      </c>
      <c r="E121" s="4">
        <f>+(E120+$Q$3)/$Q$2</f>
        <v>6.6603773584905671E-2</v>
      </c>
      <c r="F121" s="4">
        <f>+(F120+$Q$3)/$Q$2</f>
        <v>6.6603773584905671E-2</v>
      </c>
      <c r="G121" s="31">
        <f>AVERAGE(D121:F121)</f>
        <v>6.6603773584905671E-2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56"/>
    </row>
    <row r="122" spans="1:52">
      <c r="A122" s="260"/>
      <c r="B122" s="17" t="str">
        <f>+Januar!B122</f>
        <v xml:space="preserve"> Glukose middel P (fra HbA1c) </v>
      </c>
      <c r="C122" s="19" t="str">
        <f>+Januar!C122</f>
        <v xml:space="preserve"> [mg/dL]</v>
      </c>
      <c r="D122" s="11">
        <f>D119*$Q$8</f>
        <v>145.17760000000001</v>
      </c>
      <c r="E122" s="11">
        <f>E119*$Q$8</f>
        <v>145.17760000000001</v>
      </c>
      <c r="F122" s="11">
        <f>F119*$Q$8</f>
        <v>145.17760000000001</v>
      </c>
      <c r="G122" s="30">
        <f t="shared" ref="G122:G123" si="23">AVERAGE(D122:F122)</f>
        <v>145.17760000000001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56"/>
    </row>
    <row r="123" spans="1:52" ht="15.75" thickBot="1">
      <c r="A123" s="261"/>
      <c r="B123" s="20" t="str">
        <f>+Januar!B123</f>
        <v xml:space="preserve"> Glukose i blodet</v>
      </c>
      <c r="C123" s="21" t="str">
        <f>+Januar!C123</f>
        <v xml:space="preserve"> [gram]</v>
      </c>
      <c r="D123" s="22">
        <f>$P$10*10*D122/1000</f>
        <v>7.2588800000000013</v>
      </c>
      <c r="E123" s="22">
        <f>$P$10*10*E122/1000</f>
        <v>7.2588800000000013</v>
      </c>
      <c r="F123" s="22">
        <f>$P$10*10*F122/1000</f>
        <v>7.2588800000000013</v>
      </c>
      <c r="G123" s="32">
        <f t="shared" si="23"/>
        <v>7.2588800000000013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56"/>
    </row>
    <row r="124" spans="1:52" ht="15.75" thickBot="1">
      <c r="A124" s="258">
        <v>25</v>
      </c>
      <c r="B124" s="24" t="str">
        <f>+Januar!B124</f>
        <v xml:space="preserve"> Glucose middel P (fra HbA1c IFCC) </v>
      </c>
      <c r="C124" s="36" t="str">
        <f>+Januar!C124</f>
        <v xml:space="preserve"> [mmol/L]</v>
      </c>
      <c r="D124" s="8">
        <v>9.1999999999999993</v>
      </c>
      <c r="E124" s="8">
        <v>9.1999999999999993</v>
      </c>
      <c r="F124" s="8">
        <v>9.1999999999999993</v>
      </c>
      <c r="G124" s="37">
        <f>AVERAGE(D124:F124)</f>
        <v>9.1999999999999993</v>
      </c>
      <c r="H124" s="241" t="str">
        <f>IF(G124&lt;$I$163,"Under",IF(AND(G124&gt;=$I$163,G124&lt;=$I$165),"Normal",IF(G124&gt;=$I$165,"Over","Prøv igen")))</f>
        <v>Over</v>
      </c>
      <c r="I124" s="76">
        <f>+G124</f>
        <v>9.1999999999999993</v>
      </c>
      <c r="J124" s="77">
        <f>+G125</f>
        <v>57.546981132075473</v>
      </c>
      <c r="K124" s="83">
        <f>+G126</f>
        <v>7.415094339622641E-2</v>
      </c>
      <c r="L124" s="79">
        <f>+G127</f>
        <v>166.95424</v>
      </c>
      <c r="M124" s="82">
        <f>+G128</f>
        <v>8.3477119999999996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56"/>
    </row>
    <row r="125" spans="1:52">
      <c r="A125" s="259"/>
      <c r="B125" s="17" t="str">
        <f>+Januar!B125</f>
        <v xml:space="preserve"> Hæmoglobin A1c (IFCC)  </v>
      </c>
      <c r="C125" s="19" t="str">
        <f>+Januar!C125</f>
        <v xml:space="preserve"> [mmol/mol]  </v>
      </c>
      <c r="D125" s="11">
        <f>(D124+$Q$6)/$Q$5-$Q$3</f>
        <v>57.546981132075473</v>
      </c>
      <c r="E125" s="11">
        <f>(E124+$Q$6)/$Q$5-$Q$3</f>
        <v>57.546981132075473</v>
      </c>
      <c r="F125" s="11">
        <f>(F124+$Q$6)/$Q$5-$Q$3</f>
        <v>57.546981132075473</v>
      </c>
      <c r="G125" s="30">
        <f>AVERAGE(D125:F125)</f>
        <v>57.546981132075473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56"/>
    </row>
    <row r="126" spans="1:52">
      <c r="A126" s="259"/>
      <c r="B126" s="17" t="str">
        <f>+Januar!B126</f>
        <v xml:space="preserve"> Hæmoglobin A1c (DCCT) </v>
      </c>
      <c r="C126" s="19" t="str">
        <f>+Januar!C126</f>
        <v xml:space="preserve"> [Procent] </v>
      </c>
      <c r="D126" s="4">
        <f>+(D125+$Q$3)/$Q$2</f>
        <v>7.415094339622641E-2</v>
      </c>
      <c r="E126" s="4">
        <f>+(E125+$Q$3)/$Q$2</f>
        <v>7.415094339622641E-2</v>
      </c>
      <c r="F126" s="4">
        <f>+(F125+$Q$3)/$Q$2</f>
        <v>7.415094339622641E-2</v>
      </c>
      <c r="G126" s="31">
        <f>AVERAGE(D126:F126)</f>
        <v>7.415094339622641E-2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56"/>
    </row>
    <row r="127" spans="1:52">
      <c r="A127" s="260"/>
      <c r="B127" s="17" t="str">
        <f>+Januar!B127</f>
        <v xml:space="preserve"> Glukose middel P (fra HbA1c) </v>
      </c>
      <c r="C127" s="19" t="str">
        <f>+Januar!C127</f>
        <v xml:space="preserve"> [mg/dL]</v>
      </c>
      <c r="D127" s="11">
        <f>D124*$Q$8</f>
        <v>166.95424</v>
      </c>
      <c r="E127" s="11">
        <f>E124*$Q$8</f>
        <v>166.95424</v>
      </c>
      <c r="F127" s="11">
        <f>F124*$Q$8</f>
        <v>166.95424</v>
      </c>
      <c r="G127" s="30">
        <f t="shared" ref="G127:G128" si="24">AVERAGE(D127:F127)</f>
        <v>166.95424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56"/>
    </row>
    <row r="128" spans="1:52" ht="15.75" thickBot="1">
      <c r="A128" s="261"/>
      <c r="B128" s="20" t="str">
        <f>+Januar!B128</f>
        <v xml:space="preserve"> Glukose i blodet</v>
      </c>
      <c r="C128" s="21" t="str">
        <f>+Januar!C128</f>
        <v xml:space="preserve"> [gram]</v>
      </c>
      <c r="D128" s="22">
        <f>$P$10*10*D127/1000</f>
        <v>8.3477119999999996</v>
      </c>
      <c r="E128" s="22">
        <f>$P$10*10*E127/1000</f>
        <v>8.3477119999999996</v>
      </c>
      <c r="F128" s="22">
        <f>$P$10*10*F127/1000</f>
        <v>8.3477119999999996</v>
      </c>
      <c r="G128" s="32">
        <f t="shared" si="24"/>
        <v>8.3477119999999996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56"/>
    </row>
    <row r="129" spans="1:52" ht="15.75" thickBot="1">
      <c r="A129" s="258">
        <v>26</v>
      </c>
      <c r="B129" s="24" t="str">
        <f>+Januar!B129</f>
        <v xml:space="preserve"> Glucose middel P (fra HbA1c IFCC) </v>
      </c>
      <c r="C129" s="36" t="str">
        <f>+Januar!C129</f>
        <v xml:space="preserve"> [mmol/L]</v>
      </c>
      <c r="D129" s="8">
        <v>10.3</v>
      </c>
      <c r="E129" s="8">
        <v>10.3</v>
      </c>
      <c r="F129" s="8">
        <v>10.3</v>
      </c>
      <c r="G129" s="37">
        <f>AVERAGE(D129:F129)</f>
        <v>10.3</v>
      </c>
      <c r="H129" s="241" t="str">
        <f>IF(G129&lt;$I$163,"Under",IF(AND(G129&gt;=$I$163,G129&lt;=$I$165),"Normal",IF(G129&gt;=$I$165,"Over","Prøv igen")))</f>
        <v>Over</v>
      </c>
      <c r="I129" s="76">
        <f>+G129</f>
        <v>10.3</v>
      </c>
      <c r="J129" s="77">
        <f>+G130</f>
        <v>65.108616352201267</v>
      </c>
      <c r="K129" s="83">
        <f>+G131</f>
        <v>8.1069182389937114E-2</v>
      </c>
      <c r="L129" s="79">
        <f>+G132</f>
        <v>186.91616000000002</v>
      </c>
      <c r="M129" s="82">
        <f>+G133</f>
        <v>9.3458080000000017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56"/>
    </row>
    <row r="130" spans="1:52">
      <c r="A130" s="259"/>
      <c r="B130" s="17" t="str">
        <f>+Januar!B130</f>
        <v xml:space="preserve"> Hæmoglobin A1c (IFCC)  </v>
      </c>
      <c r="C130" s="19" t="str">
        <f>+Januar!C130</f>
        <v xml:space="preserve"> [mmol/mol]  </v>
      </c>
      <c r="D130" s="11">
        <f>(D129+$Q$6)/$Q$5-$Q$3</f>
        <v>65.108616352201267</v>
      </c>
      <c r="E130" s="11">
        <f>(E129+$Q$6)/$Q$5-$Q$3</f>
        <v>65.108616352201267</v>
      </c>
      <c r="F130" s="11">
        <f>(F129+$Q$6)/$Q$5-$Q$3</f>
        <v>65.108616352201267</v>
      </c>
      <c r="G130" s="30">
        <f>AVERAGE(D130:F130)</f>
        <v>65.108616352201267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56"/>
    </row>
    <row r="131" spans="1:52">
      <c r="A131" s="259"/>
      <c r="B131" s="17" t="str">
        <f>+Januar!B131</f>
        <v xml:space="preserve"> Hæmoglobin A1c (DCCT) </v>
      </c>
      <c r="C131" s="19" t="str">
        <f>+Januar!C131</f>
        <v xml:space="preserve"> [Procent] </v>
      </c>
      <c r="D131" s="4">
        <f>+(D130+$Q$3)/$Q$2</f>
        <v>8.1069182389937114E-2</v>
      </c>
      <c r="E131" s="4">
        <f>+(E130+$Q$3)/$Q$2</f>
        <v>8.1069182389937114E-2</v>
      </c>
      <c r="F131" s="4">
        <f>+(F130+$Q$3)/$Q$2</f>
        <v>8.1069182389937114E-2</v>
      </c>
      <c r="G131" s="31">
        <f>AVERAGE(D131:F131)</f>
        <v>8.1069182389937114E-2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56"/>
    </row>
    <row r="132" spans="1:52">
      <c r="A132" s="260"/>
      <c r="B132" s="17" t="str">
        <f>+Januar!B132</f>
        <v xml:space="preserve"> Glukose middel P (fra HbA1c) </v>
      </c>
      <c r="C132" s="19" t="str">
        <f>+Januar!C132</f>
        <v xml:space="preserve"> [mg/dL]</v>
      </c>
      <c r="D132" s="11">
        <f>D129*$Q$8</f>
        <v>186.91616000000002</v>
      </c>
      <c r="E132" s="11">
        <f>E129*$Q$8</f>
        <v>186.91616000000002</v>
      </c>
      <c r="F132" s="11">
        <f>F129*$Q$8</f>
        <v>186.91616000000002</v>
      </c>
      <c r="G132" s="30">
        <f t="shared" ref="G132:G133" si="25">AVERAGE(D132:F132)</f>
        <v>186.91616000000002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56"/>
    </row>
    <row r="133" spans="1:52" ht="15.75" thickBot="1">
      <c r="A133" s="261"/>
      <c r="B133" s="20" t="str">
        <f>+Januar!B133</f>
        <v xml:space="preserve"> Glukose i blodet</v>
      </c>
      <c r="C133" s="21" t="str">
        <f>+Januar!C133</f>
        <v xml:space="preserve"> [gram]</v>
      </c>
      <c r="D133" s="22">
        <f>$P$10*10*D132/1000</f>
        <v>9.3458080000000017</v>
      </c>
      <c r="E133" s="22">
        <f>$P$10*10*E132/1000</f>
        <v>9.3458080000000017</v>
      </c>
      <c r="F133" s="22">
        <f>$P$10*10*F132/1000</f>
        <v>9.3458080000000017</v>
      </c>
      <c r="G133" s="32">
        <f t="shared" si="25"/>
        <v>9.3458080000000017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56"/>
    </row>
    <row r="134" spans="1:52" ht="15.75" thickBot="1">
      <c r="A134" s="258">
        <v>27</v>
      </c>
      <c r="B134" s="24" t="str">
        <f>+Januar!B134</f>
        <v xml:space="preserve"> Glucose middel P (fra HbA1c IFCC) </v>
      </c>
      <c r="C134" s="36" t="str">
        <f>+Januar!C134</f>
        <v xml:space="preserve"> [mmol/L]</v>
      </c>
      <c r="D134" s="8">
        <v>9.8000000000000007</v>
      </c>
      <c r="E134" s="8">
        <v>9.8000000000000007</v>
      </c>
      <c r="F134" s="8">
        <v>9.8000000000000007</v>
      </c>
      <c r="G134" s="37">
        <f>AVERAGE(D134:F134)</f>
        <v>9.8000000000000007</v>
      </c>
      <c r="H134" s="241" t="str">
        <f>IF(G134&lt;$I$163,"Under",IF(AND(G134&gt;=$I$163,G134&lt;=$I$165),"Normal",IF(G134&gt;=$I$165,"Over","Prøv igen")))</f>
        <v>Over</v>
      </c>
      <c r="I134" s="76">
        <f>+G134</f>
        <v>9.8000000000000007</v>
      </c>
      <c r="J134" s="77">
        <f>+G135</f>
        <v>61.671509433962264</v>
      </c>
      <c r="K134" s="83">
        <f>+G136</f>
        <v>7.79245283018868E-2</v>
      </c>
      <c r="L134" s="79">
        <f>+G137</f>
        <v>177.84256000000002</v>
      </c>
      <c r="M134" s="82">
        <f>+G138</f>
        <v>8.8921280000000014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56"/>
    </row>
    <row r="135" spans="1:52">
      <c r="A135" s="259"/>
      <c r="B135" s="17" t="str">
        <f>+Januar!B135</f>
        <v xml:space="preserve"> Hæmoglobin A1c (IFCC)  </v>
      </c>
      <c r="C135" s="19" t="str">
        <f>+Januar!C135</f>
        <v xml:space="preserve"> [mmol/mol]  </v>
      </c>
      <c r="D135" s="11">
        <f>(D134+$Q$6)/$Q$5-$Q$3</f>
        <v>61.671509433962271</v>
      </c>
      <c r="E135" s="11">
        <f>(E134+$Q$6)/$Q$5-$Q$3</f>
        <v>61.671509433962271</v>
      </c>
      <c r="F135" s="11">
        <f>(F134+$Q$6)/$Q$5-$Q$3</f>
        <v>61.671509433962271</v>
      </c>
      <c r="G135" s="30">
        <f>AVERAGE(D135:F135)</f>
        <v>61.671509433962264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56"/>
    </row>
    <row r="136" spans="1:52">
      <c r="A136" s="259"/>
      <c r="B136" s="17" t="str">
        <f>+Januar!B136</f>
        <v xml:space="preserve"> Hæmoglobin A1c (DCCT) </v>
      </c>
      <c r="C136" s="19" t="str">
        <f>+Januar!C136</f>
        <v xml:space="preserve"> [Procent] </v>
      </c>
      <c r="D136" s="4">
        <f>+(D135+$Q$3)/$Q$2</f>
        <v>7.79245283018868E-2</v>
      </c>
      <c r="E136" s="4">
        <f>+(E135+$Q$3)/$Q$2</f>
        <v>7.79245283018868E-2</v>
      </c>
      <c r="F136" s="4">
        <f>+(F135+$Q$3)/$Q$2</f>
        <v>7.79245283018868E-2</v>
      </c>
      <c r="G136" s="31">
        <f>AVERAGE(D136:F136)</f>
        <v>7.79245283018868E-2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56"/>
    </row>
    <row r="137" spans="1:52">
      <c r="A137" s="260"/>
      <c r="B137" s="17" t="str">
        <f>+Januar!B137</f>
        <v xml:space="preserve"> Glukose middel P (fra HbA1c) </v>
      </c>
      <c r="C137" s="19" t="str">
        <f>+Januar!C137</f>
        <v xml:space="preserve"> [mg/dL]</v>
      </c>
      <c r="D137" s="11">
        <f>D134*$Q$8</f>
        <v>177.84256000000002</v>
      </c>
      <c r="E137" s="11">
        <f>E134*$Q$8</f>
        <v>177.84256000000002</v>
      </c>
      <c r="F137" s="11">
        <f>F134*$Q$8</f>
        <v>177.84256000000002</v>
      </c>
      <c r="G137" s="30">
        <f t="shared" ref="G137:G138" si="26">AVERAGE(D137:F137)</f>
        <v>177.84256000000002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56"/>
    </row>
    <row r="138" spans="1:52" ht="15.75" thickBot="1">
      <c r="A138" s="261"/>
      <c r="B138" s="20" t="str">
        <f>+Januar!B138</f>
        <v xml:space="preserve"> Glukose i blodet</v>
      </c>
      <c r="C138" s="21" t="str">
        <f>+Januar!C138</f>
        <v xml:space="preserve"> [gram]</v>
      </c>
      <c r="D138" s="22">
        <f>$P$10*10*D137/1000</f>
        <v>8.8921280000000014</v>
      </c>
      <c r="E138" s="22">
        <f>$P$10*10*E137/1000</f>
        <v>8.8921280000000014</v>
      </c>
      <c r="F138" s="22">
        <f>$P$10*10*F137/1000</f>
        <v>8.8921280000000014</v>
      </c>
      <c r="G138" s="32">
        <f t="shared" si="26"/>
        <v>8.8921280000000014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56"/>
    </row>
    <row r="139" spans="1:52" ht="15.75" thickBot="1">
      <c r="A139" s="258">
        <v>28</v>
      </c>
      <c r="B139" s="24" t="str">
        <f>+Januar!B139</f>
        <v xml:space="preserve"> Glucose middel P (fra HbA1c IFCC) </v>
      </c>
      <c r="C139" s="36" t="str">
        <f>+Januar!C139</f>
        <v xml:space="preserve"> [mmol/L]</v>
      </c>
      <c r="D139" s="8">
        <v>8.6999999999999993</v>
      </c>
      <c r="E139" s="8">
        <v>8.6999999999999993</v>
      </c>
      <c r="F139" s="8">
        <v>8.6999999999999993</v>
      </c>
      <c r="G139" s="37">
        <f>AVERAGE(D139:F139)</f>
        <v>8.6999999999999993</v>
      </c>
      <c r="H139" s="241" t="str">
        <f>IF(G139&lt;$I$163,"Under",IF(AND(G139&gt;=$I$163,G139&lt;=$I$165),"Normal",IF(G139&gt;=$I$165,"Over","Prøv igen")))</f>
        <v>Over</v>
      </c>
      <c r="I139" s="76">
        <f>+G139</f>
        <v>8.6999999999999993</v>
      </c>
      <c r="J139" s="77">
        <f>+G140</f>
        <v>54.109874213836484</v>
      </c>
      <c r="K139" s="83">
        <f>+G141</f>
        <v>7.1006289308176096E-2</v>
      </c>
      <c r="L139" s="79">
        <f>+G142</f>
        <v>157.88064</v>
      </c>
      <c r="M139" s="82">
        <f>+G143</f>
        <v>7.8940320000000002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56"/>
    </row>
    <row r="140" spans="1:52">
      <c r="A140" s="259"/>
      <c r="B140" s="17" t="str">
        <f>+Januar!B140</f>
        <v xml:space="preserve"> Hæmoglobin A1c (IFCC)  </v>
      </c>
      <c r="C140" s="19" t="str">
        <f>+Januar!C140</f>
        <v xml:space="preserve"> [mmol/mol]  </v>
      </c>
      <c r="D140" s="11">
        <f>(D139+$Q$6)/$Q$5-$Q$3</f>
        <v>54.109874213836477</v>
      </c>
      <c r="E140" s="11">
        <f>(E139+$Q$6)/$Q$5-$Q$3</f>
        <v>54.109874213836477</v>
      </c>
      <c r="F140" s="11">
        <f>(F139+$Q$6)/$Q$5-$Q$3</f>
        <v>54.109874213836477</v>
      </c>
      <c r="G140" s="30">
        <f>AVERAGE(D140:F140)</f>
        <v>54.109874213836484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56"/>
    </row>
    <row r="141" spans="1:52">
      <c r="A141" s="259"/>
      <c r="B141" s="17" t="str">
        <f>+Januar!B141</f>
        <v xml:space="preserve"> Hæmoglobin A1c (DCCT) </v>
      </c>
      <c r="C141" s="19" t="str">
        <f>+Januar!C141</f>
        <v xml:space="preserve"> [Procent] </v>
      </c>
      <c r="D141" s="4">
        <f>+(D140+$Q$3)/$Q$2</f>
        <v>7.1006289308176096E-2</v>
      </c>
      <c r="E141" s="4">
        <f>+(E140+$Q$3)/$Q$2</f>
        <v>7.1006289308176096E-2</v>
      </c>
      <c r="F141" s="4">
        <f>+(F140+$Q$3)/$Q$2</f>
        <v>7.1006289308176096E-2</v>
      </c>
      <c r="G141" s="31">
        <f>AVERAGE(D141:F141)</f>
        <v>7.1006289308176096E-2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56"/>
    </row>
    <row r="142" spans="1:52">
      <c r="A142" s="260"/>
      <c r="B142" s="17" t="str">
        <f>+Januar!B142</f>
        <v xml:space="preserve"> Glukose middel P (fra HbA1c) </v>
      </c>
      <c r="C142" s="19" t="str">
        <f>+Januar!C142</f>
        <v xml:space="preserve"> [mg/dL]</v>
      </c>
      <c r="D142" s="11">
        <f>D139*$Q$8</f>
        <v>157.88064</v>
      </c>
      <c r="E142" s="11">
        <f>E139*$Q$8</f>
        <v>157.88064</v>
      </c>
      <c r="F142" s="11">
        <f>F139*$Q$8</f>
        <v>157.88064</v>
      </c>
      <c r="G142" s="30">
        <f t="shared" ref="G142:G143" si="27">AVERAGE(D142:F142)</f>
        <v>157.88064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56"/>
    </row>
    <row r="143" spans="1:52" ht="15.75" thickBot="1">
      <c r="A143" s="261"/>
      <c r="B143" s="20" t="str">
        <f>+Januar!B143</f>
        <v xml:space="preserve"> Glukose i blodet</v>
      </c>
      <c r="C143" s="21" t="str">
        <f>+Januar!C143</f>
        <v xml:space="preserve"> [gram]</v>
      </c>
      <c r="D143" s="22">
        <f>$P$10*10*D142/1000</f>
        <v>7.8940320000000002</v>
      </c>
      <c r="E143" s="22">
        <f>$P$10*10*E142/1000</f>
        <v>7.8940320000000002</v>
      </c>
      <c r="F143" s="22">
        <f>$P$10*10*F142/1000</f>
        <v>7.8940320000000002</v>
      </c>
      <c r="G143" s="32">
        <f t="shared" si="27"/>
        <v>7.8940320000000002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56"/>
    </row>
    <row r="144" spans="1:52" ht="15.75" thickBot="1">
      <c r="A144" s="258">
        <v>29</v>
      </c>
      <c r="B144" s="24"/>
      <c r="C144" s="36"/>
      <c r="D144" s="112"/>
      <c r="E144" s="112"/>
      <c r="F144" s="112"/>
      <c r="G144" s="37"/>
      <c r="H144" s="241"/>
      <c r="I144" s="76"/>
      <c r="J144" s="77"/>
      <c r="K144" s="83"/>
      <c r="L144" s="79"/>
      <c r="M144" s="82"/>
      <c r="N144" s="81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56"/>
    </row>
    <row r="145" spans="1:52">
      <c r="A145" s="259"/>
      <c r="B145" s="17"/>
      <c r="C145" s="19"/>
      <c r="D145" s="11"/>
      <c r="E145" s="11"/>
      <c r="F145" s="11"/>
      <c r="G145" s="30"/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56"/>
    </row>
    <row r="146" spans="1:52">
      <c r="A146" s="259"/>
      <c r="B146" s="17"/>
      <c r="C146" s="19"/>
      <c r="D146" s="4"/>
      <c r="E146" s="4"/>
      <c r="F146" s="4"/>
      <c r="G146" s="31"/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56"/>
    </row>
    <row r="147" spans="1:52">
      <c r="A147" s="260"/>
      <c r="B147" s="17"/>
      <c r="C147" s="19"/>
      <c r="D147" s="11"/>
      <c r="E147" s="11"/>
      <c r="F147" s="11"/>
      <c r="G147" s="30"/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56"/>
    </row>
    <row r="148" spans="1:52" ht="15.75" thickBot="1">
      <c r="A148" s="261"/>
      <c r="B148" s="20"/>
      <c r="C148" s="21"/>
      <c r="D148" s="22"/>
      <c r="E148" s="22"/>
      <c r="F148" s="22"/>
      <c r="G148" s="32"/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56"/>
    </row>
    <row r="149" spans="1:52" ht="15.75" thickBot="1">
      <c r="A149" s="258">
        <v>30</v>
      </c>
      <c r="B149" s="24"/>
      <c r="C149" s="36"/>
      <c r="D149" s="112"/>
      <c r="E149" s="112"/>
      <c r="F149" s="112"/>
      <c r="G149" s="37"/>
      <c r="H149" s="241"/>
      <c r="I149" s="76"/>
      <c r="J149" s="77"/>
      <c r="K149" s="83"/>
      <c r="L149" s="79"/>
      <c r="M149" s="82"/>
      <c r="N149" s="81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56"/>
    </row>
    <row r="150" spans="1:52">
      <c r="A150" s="259"/>
      <c r="B150" s="17"/>
      <c r="C150" s="18"/>
      <c r="D150" s="11"/>
      <c r="E150" s="11"/>
      <c r="F150" s="11"/>
      <c r="G150" s="30"/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56"/>
    </row>
    <row r="151" spans="1:52">
      <c r="A151" s="259"/>
      <c r="B151" s="17"/>
      <c r="C151" s="19"/>
      <c r="D151" s="4"/>
      <c r="E151" s="4"/>
      <c r="F151" s="4"/>
      <c r="G151" s="31"/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56"/>
    </row>
    <row r="152" spans="1:52">
      <c r="A152" s="260"/>
      <c r="B152" s="17"/>
      <c r="C152" s="19"/>
      <c r="D152" s="11"/>
      <c r="E152" s="11"/>
      <c r="F152" s="11"/>
      <c r="G152" s="30"/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56"/>
    </row>
    <row r="153" spans="1:52" ht="15.75" thickBot="1">
      <c r="A153" s="261"/>
      <c r="B153" s="20"/>
      <c r="C153" s="21"/>
      <c r="D153" s="22"/>
      <c r="E153" s="22"/>
      <c r="F153" s="22"/>
      <c r="G153" s="32"/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56"/>
    </row>
    <row r="154" spans="1:52" ht="15.75" thickBot="1">
      <c r="A154" s="255">
        <v>31</v>
      </c>
      <c r="B154" s="24"/>
      <c r="C154" s="36"/>
      <c r="D154" s="112"/>
      <c r="E154" s="112"/>
      <c r="F154" s="112"/>
      <c r="G154" s="37"/>
      <c r="H154" s="244"/>
      <c r="I154" s="76"/>
      <c r="J154" s="77"/>
      <c r="K154" s="83"/>
      <c r="L154" s="79"/>
      <c r="M154" s="82"/>
      <c r="N154" s="81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56"/>
    </row>
    <row r="155" spans="1:52">
      <c r="A155" s="256"/>
      <c r="B155" s="17"/>
      <c r="C155" s="18"/>
      <c r="D155" s="11"/>
      <c r="E155" s="11"/>
      <c r="F155" s="11"/>
      <c r="G155" s="30"/>
      <c r="H155" s="245"/>
      <c r="I155" s="145"/>
      <c r="J155" s="146"/>
      <c r="K155" s="146"/>
      <c r="L155" s="146"/>
      <c r="M155" s="146"/>
      <c r="N155" s="194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56"/>
    </row>
    <row r="156" spans="1:52">
      <c r="A156" s="256"/>
      <c r="B156" s="17"/>
      <c r="C156" s="19"/>
      <c r="D156" s="4"/>
      <c r="E156" s="4"/>
      <c r="F156" s="4"/>
      <c r="G156" s="31"/>
      <c r="H156" s="245"/>
      <c r="I156" s="148"/>
      <c r="J156" s="149"/>
      <c r="K156" s="149"/>
      <c r="L156" s="149"/>
      <c r="M156" s="149"/>
      <c r="N156" s="195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56"/>
    </row>
    <row r="157" spans="1:52">
      <c r="A157" s="256"/>
      <c r="B157" s="17"/>
      <c r="C157" s="19"/>
      <c r="D157" s="11"/>
      <c r="E157" s="11"/>
      <c r="F157" s="11"/>
      <c r="G157" s="30"/>
      <c r="H157" s="245"/>
      <c r="I157" s="148"/>
      <c r="J157" s="149"/>
      <c r="K157" s="149"/>
      <c r="L157" s="149"/>
      <c r="M157" s="149"/>
      <c r="N157" s="195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56"/>
    </row>
    <row r="158" spans="1:52" ht="15.75" thickBot="1">
      <c r="A158" s="257"/>
      <c r="B158" s="20"/>
      <c r="C158" s="21"/>
      <c r="D158" s="22"/>
      <c r="E158" s="22"/>
      <c r="F158" s="22"/>
      <c r="G158" s="32"/>
      <c r="H158" s="246"/>
      <c r="I158" s="151"/>
      <c r="J158" s="152"/>
      <c r="K158" s="152"/>
      <c r="L158" s="152"/>
      <c r="M158" s="152"/>
      <c r="N158" s="196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56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9.6214285714285701</v>
      </c>
      <c r="J159" s="50">
        <f>(AVERAGE(J4:J154))</f>
        <v>60.443971248876913</v>
      </c>
      <c r="K159" s="60">
        <f>(AVERAGE(K4:K154))</f>
        <v>7.6801437556154553E-2</v>
      </c>
      <c r="L159" s="50">
        <f>(AVERAGE(L4:L154))</f>
        <v>174.60198857142856</v>
      </c>
      <c r="M159" s="49">
        <f>(AVERAGE(M4:M154))</f>
        <v>8.7300994285714317</v>
      </c>
      <c r="N159" s="61" t="str">
        <f>CONCATENATE(G3,A2,B2)</f>
        <v>Avg Feb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56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tr">
        <f>+Januar!I160</f>
        <v>Avg. værdier for raske personer</v>
      </c>
      <c r="J160" s="239"/>
      <c r="K160" s="239"/>
      <c r="L160" s="239"/>
      <c r="M160" s="240"/>
      <c r="N160" s="271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56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7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56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tr">
        <f>+Januar!I162</f>
        <v>Minimum for normal område</v>
      </c>
      <c r="J162" s="236"/>
      <c r="K162" s="236"/>
      <c r="L162" s="236"/>
      <c r="M162" s="237"/>
      <c r="N162" s="27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56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67">
        <f>+Januar!I163</f>
        <v>5.3</v>
      </c>
      <c r="J163" s="68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7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56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7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56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7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56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43"/>
      <c r="L166" s="42"/>
      <c r="M166" s="42"/>
      <c r="N166" s="200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56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43"/>
      <c r="L167" s="42"/>
      <c r="M167" s="42"/>
      <c r="N167" s="200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56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43"/>
      <c r="L168" s="42"/>
      <c r="M168" s="42"/>
      <c r="N168" s="200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56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68"/>
      <c r="L169" s="106"/>
      <c r="M169" s="106"/>
      <c r="N169" s="201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58"/>
    </row>
  </sheetData>
  <mergeCells count="75">
    <mergeCell ref="P14:Q14"/>
    <mergeCell ref="A1:H1"/>
    <mergeCell ref="A2:A3"/>
    <mergeCell ref="B2:C3"/>
    <mergeCell ref="D2:G2"/>
    <mergeCell ref="I3:M3"/>
    <mergeCell ref="A4:A8"/>
    <mergeCell ref="H4:H8"/>
    <mergeCell ref="A19:A23"/>
    <mergeCell ref="H19:H23"/>
    <mergeCell ref="A24:A28"/>
    <mergeCell ref="H24:H28"/>
    <mergeCell ref="A9:A13"/>
    <mergeCell ref="H9:H13"/>
    <mergeCell ref="A14:A18"/>
    <mergeCell ref="H14:H18"/>
    <mergeCell ref="A39:A43"/>
    <mergeCell ref="H39:H43"/>
    <mergeCell ref="A44:A48"/>
    <mergeCell ref="H44:H48"/>
    <mergeCell ref="A29:A33"/>
    <mergeCell ref="H29:H33"/>
    <mergeCell ref="A34:A38"/>
    <mergeCell ref="H34:H38"/>
    <mergeCell ref="A59:A63"/>
    <mergeCell ref="H59:H63"/>
    <mergeCell ref="A64:A68"/>
    <mergeCell ref="H64:H68"/>
    <mergeCell ref="A49:A53"/>
    <mergeCell ref="H49:H53"/>
    <mergeCell ref="A54:A58"/>
    <mergeCell ref="H54:H58"/>
    <mergeCell ref="A79:A83"/>
    <mergeCell ref="H79:H83"/>
    <mergeCell ref="A84:A88"/>
    <mergeCell ref="H84:H88"/>
    <mergeCell ref="A69:A73"/>
    <mergeCell ref="H69:H73"/>
    <mergeCell ref="A74:A78"/>
    <mergeCell ref="H74:H78"/>
    <mergeCell ref="A99:A103"/>
    <mergeCell ref="H99:H103"/>
    <mergeCell ref="A104:A108"/>
    <mergeCell ref="H104:H108"/>
    <mergeCell ref="A89:A93"/>
    <mergeCell ref="H89:H93"/>
    <mergeCell ref="A94:A98"/>
    <mergeCell ref="H94:H98"/>
    <mergeCell ref="A119:A123"/>
    <mergeCell ref="H119:H123"/>
    <mergeCell ref="A124:A128"/>
    <mergeCell ref="H124:H128"/>
    <mergeCell ref="A109:A113"/>
    <mergeCell ref="H109:H113"/>
    <mergeCell ref="A114:A118"/>
    <mergeCell ref="H114:H118"/>
    <mergeCell ref="A139:A143"/>
    <mergeCell ref="H139:H143"/>
    <mergeCell ref="A144:A148"/>
    <mergeCell ref="H144:H148"/>
    <mergeCell ref="A129:A133"/>
    <mergeCell ref="H129:H133"/>
    <mergeCell ref="A134:A138"/>
    <mergeCell ref="H134:H138"/>
    <mergeCell ref="I160:M160"/>
    <mergeCell ref="N160:N165"/>
    <mergeCell ref="B162:G162"/>
    <mergeCell ref="I162:M162"/>
    <mergeCell ref="B163:G163"/>
    <mergeCell ref="I164:M164"/>
    <mergeCell ref="A149:A153"/>
    <mergeCell ref="H149:H153"/>
    <mergeCell ref="A154:A158"/>
    <mergeCell ref="H154:H158"/>
    <mergeCell ref="B160:G160"/>
  </mergeCells>
  <dataValidations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169"/>
  <sheetViews>
    <sheetView zoomScaleNormal="100" workbookViewId="0">
      <selection sqref="A1:H1"/>
    </sheetView>
  </sheetViews>
  <sheetFormatPr defaultRowHeight="15"/>
  <cols>
    <col min="1" max="1" width="9.7109375" style="192" customWidth="1"/>
    <col min="2" max="2" width="30.7109375" customWidth="1"/>
    <col min="3" max="3" width="11.7109375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3.7109375" bestFit="1" customWidth="1"/>
    <col min="15" max="15" width="3.7109375" customWidth="1"/>
    <col min="16" max="16" width="29.5703125" bestFit="1" customWidth="1"/>
    <col min="17" max="17" width="8" bestFit="1" customWidth="1"/>
    <col min="18" max="18" width="3.7109375" customWidth="1"/>
    <col min="19" max="19" width="38.28515625" bestFit="1" customWidth="1"/>
    <col min="20" max="20" width="11.710937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Mar </v>
      </c>
      <c r="O1" s="92"/>
      <c r="P1" s="92" t="str">
        <f>+Januar!P1</f>
        <v xml:space="preserve">Liter fuldblod i kroppen </v>
      </c>
      <c r="Q1" s="92"/>
      <c r="R1" s="92"/>
      <c r="S1" s="179" t="s">
        <v>77</v>
      </c>
      <c r="T1" s="181">
        <f>(T4+Q6)/(Q4/Q2)-Q3</f>
        <v>60.443971248876906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3"/>
    </row>
    <row r="2" spans="1:52" ht="15.75" thickBot="1">
      <c r="A2" s="247" t="s">
        <v>40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10">
        <f>+Januar!H2</f>
        <v>19</v>
      </c>
      <c r="I2" s="113">
        <f>+Februar!I159</f>
        <v>9.6214285714285701</v>
      </c>
      <c r="J2" s="140">
        <f>+Februar!J159</f>
        <v>60.443971248876913</v>
      </c>
      <c r="K2" s="139">
        <f>+Februar!K159</f>
        <v>7.6801437556154553E-2</v>
      </c>
      <c r="L2" s="140">
        <f>+Februar!L159</f>
        <v>174.60198857142856</v>
      </c>
      <c r="M2" s="113">
        <f>+Februar!M159</f>
        <v>8.7300994285714317</v>
      </c>
      <c r="N2" s="90" t="str">
        <f>CONCATENATE(G3,Februar!H3)</f>
        <v xml:space="preserve">Avg Feb </v>
      </c>
      <c r="O2" s="42"/>
      <c r="P2" s="94" t="s">
        <v>17</v>
      </c>
      <c r="Q2" s="94">
        <v>1093</v>
      </c>
      <c r="R2" s="42"/>
      <c r="S2" s="200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56"/>
    </row>
    <row r="3" spans="1:52" ht="15.75" thickBot="1">
      <c r="A3" s="248"/>
      <c r="B3" s="277"/>
      <c r="C3" s="277"/>
      <c r="D3" s="29" t="str">
        <f>+Januar!D3</f>
        <v>Morgen</v>
      </c>
      <c r="E3" s="111" t="str">
        <f>+Januar!E3</f>
        <v>Middag</v>
      </c>
      <c r="F3" s="111" t="str">
        <f>+Januar!F3</f>
        <v>Aften</v>
      </c>
      <c r="G3" s="111" t="str">
        <f>+Januar!G3</f>
        <v xml:space="preserve">Avg </v>
      </c>
      <c r="H3" s="91" t="s">
        <v>40</v>
      </c>
      <c r="I3" s="249" t="str">
        <f>+Januar!I3</f>
        <v>Aktuelle middel værdier for denne måned</v>
      </c>
      <c r="J3" s="250"/>
      <c r="K3" s="250"/>
      <c r="L3" s="250"/>
      <c r="M3" s="251"/>
      <c r="N3" s="56" t="s">
        <v>0</v>
      </c>
      <c r="O3" s="42"/>
      <c r="P3" s="94" t="s">
        <v>18</v>
      </c>
      <c r="Q3" s="94">
        <v>23.5</v>
      </c>
      <c r="R3" s="42"/>
      <c r="S3" s="42" t="str">
        <f>CONCATENATE(A2,B2)</f>
        <v>Mar 2019</v>
      </c>
      <c r="T3" s="175" t="str">
        <f>CONCATENATE(G3,Februar!H3)</f>
        <v xml:space="preserve">Avg Feb </v>
      </c>
      <c r="U3" s="43">
        <v>1</v>
      </c>
      <c r="V3" s="43">
        <v>2</v>
      </c>
      <c r="W3" s="43">
        <v>3</v>
      </c>
      <c r="X3" s="43">
        <v>4</v>
      </c>
      <c r="Y3" s="43">
        <v>5</v>
      </c>
      <c r="Z3" s="43">
        <v>6</v>
      </c>
      <c r="AA3" s="43">
        <v>7</v>
      </c>
      <c r="AB3" s="43">
        <v>8</v>
      </c>
      <c r="AC3" s="43">
        <v>9</v>
      </c>
      <c r="AD3" s="43">
        <v>10</v>
      </c>
      <c r="AE3" s="43">
        <v>11</v>
      </c>
      <c r="AF3" s="43">
        <v>12</v>
      </c>
      <c r="AG3" s="43">
        <v>13</v>
      </c>
      <c r="AH3" s="43">
        <v>14</v>
      </c>
      <c r="AI3" s="43">
        <v>15</v>
      </c>
      <c r="AJ3" s="43">
        <v>16</v>
      </c>
      <c r="AK3" s="43">
        <v>17</v>
      </c>
      <c r="AL3" s="43">
        <v>18</v>
      </c>
      <c r="AM3" s="43">
        <v>19</v>
      </c>
      <c r="AN3" s="43">
        <v>20</v>
      </c>
      <c r="AO3" s="43">
        <v>21</v>
      </c>
      <c r="AP3" s="43">
        <v>22</v>
      </c>
      <c r="AQ3" s="43">
        <v>23</v>
      </c>
      <c r="AR3" s="43">
        <v>24</v>
      </c>
      <c r="AS3" s="43">
        <v>25</v>
      </c>
      <c r="AT3" s="43">
        <v>26</v>
      </c>
      <c r="AU3" s="43">
        <v>27</v>
      </c>
      <c r="AV3" s="43">
        <v>28</v>
      </c>
      <c r="AW3" s="43">
        <v>29</v>
      </c>
      <c r="AX3" s="43">
        <v>30</v>
      </c>
      <c r="AY3" s="43">
        <v>31</v>
      </c>
      <c r="AZ3" s="95" t="str">
        <f>CONCATENATE("Avg.",H3)</f>
        <v xml:space="preserve">Avg.Mar </v>
      </c>
    </row>
    <row r="4" spans="1:52" ht="15.75" thickBot="1">
      <c r="A4" s="255">
        <v>1</v>
      </c>
      <c r="B4" s="24" t="str">
        <f>+Januar!B4</f>
        <v xml:space="preserve"> Glucose middel P (fra HbA1c IFCC) </v>
      </c>
      <c r="C4" s="36" t="str">
        <f>+Januar!C4</f>
        <v xml:space="preserve"> [mmol/L]</v>
      </c>
      <c r="D4" s="8">
        <v>11.1</v>
      </c>
      <c r="E4" s="8">
        <v>11.1</v>
      </c>
      <c r="F4" s="8">
        <v>11.1</v>
      </c>
      <c r="G4" s="41">
        <f>AVERAGE(D4:F4)</f>
        <v>11.1</v>
      </c>
      <c r="H4" s="241" t="str">
        <f>IF(G4&lt;$I$163,"Under",IF(AND(G4&gt;=$I$163,G4&lt;=$I$165),"Normal",IF(G4&gt;=$I$165,"Over","Prøv igen")))</f>
        <v>Over</v>
      </c>
      <c r="I4" s="84">
        <f>+G4</f>
        <v>11.1</v>
      </c>
      <c r="J4" s="85">
        <f>+G5</f>
        <v>70.607987421383655</v>
      </c>
      <c r="K4" s="86">
        <f>+G6</f>
        <v>8.6100628930817616E-2</v>
      </c>
      <c r="L4" s="87">
        <f>+G7</f>
        <v>201.43392000000003</v>
      </c>
      <c r="M4" s="88">
        <f>+G8</f>
        <v>10.071695999999999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 [mmol/L]</v>
      </c>
      <c r="T4" s="114">
        <f>+I2</f>
        <v>9.6214285714285701</v>
      </c>
      <c r="U4" s="97">
        <f>+I4</f>
        <v>11.1</v>
      </c>
      <c r="V4" s="97">
        <f>+I9</f>
        <v>9</v>
      </c>
      <c r="W4" s="97">
        <f>+I14</f>
        <v>9.8000000000000007</v>
      </c>
      <c r="X4" s="97">
        <f>+I19</f>
        <v>11.199999999999998</v>
      </c>
      <c r="Y4" s="97">
        <f>+I24</f>
        <v>10.4</v>
      </c>
      <c r="Z4" s="97">
        <f>+I29</f>
        <v>10</v>
      </c>
      <c r="AA4" s="97">
        <f>+I34</f>
        <v>10.5</v>
      </c>
      <c r="AB4" s="97">
        <f>+I39</f>
        <v>8</v>
      </c>
      <c r="AC4" s="97">
        <f>+I44</f>
        <v>10.4</v>
      </c>
      <c r="AD4" s="97">
        <f>+I49</f>
        <v>10.1</v>
      </c>
      <c r="AE4" s="97">
        <f>+I54</f>
        <v>8</v>
      </c>
      <c r="AF4" s="97">
        <f>+I59</f>
        <v>9.5</v>
      </c>
      <c r="AG4" s="97">
        <f>+I64</f>
        <v>10.199999999999999</v>
      </c>
      <c r="AH4" s="97">
        <f>+I69</f>
        <v>8.9</v>
      </c>
      <c r="AI4" s="97">
        <f>+I74</f>
        <v>10</v>
      </c>
      <c r="AJ4" s="97">
        <f>+I79</f>
        <v>10.4</v>
      </c>
      <c r="AK4" s="97">
        <f>+I84</f>
        <v>10.5</v>
      </c>
      <c r="AL4" s="97">
        <f>+I89</f>
        <v>9.9</v>
      </c>
      <c r="AM4" s="97">
        <f>+I94</f>
        <v>9.5</v>
      </c>
      <c r="AN4" s="97">
        <f>+I99</f>
        <v>10.5</v>
      </c>
      <c r="AO4" s="97">
        <f>+I104</f>
        <v>9.6999999999999993</v>
      </c>
      <c r="AP4" s="97">
        <f>+I109</f>
        <v>10.1</v>
      </c>
      <c r="AQ4" s="97">
        <f>+I114</f>
        <v>9.8000000000000007</v>
      </c>
      <c r="AR4" s="97">
        <f>+I119</f>
        <v>8.8000000000000007</v>
      </c>
      <c r="AS4" s="97">
        <f>+I124</f>
        <v>9.4</v>
      </c>
      <c r="AT4" s="97">
        <f>+I129</f>
        <v>10.1</v>
      </c>
      <c r="AU4" s="97">
        <f>+I134</f>
        <v>10.5</v>
      </c>
      <c r="AV4" s="97">
        <f>+I139</f>
        <v>9.5</v>
      </c>
      <c r="AW4" s="97">
        <f>+I144</f>
        <v>9.4</v>
      </c>
      <c r="AX4" s="97">
        <f>+I149</f>
        <v>9</v>
      </c>
      <c r="AY4" s="97">
        <f>+I154</f>
        <v>9.8000000000000007</v>
      </c>
      <c r="AZ4" s="98">
        <f>AVERAGE(U4:AY4)</f>
        <v>9.806451612903226</v>
      </c>
    </row>
    <row r="5" spans="1:52">
      <c r="A5" s="256"/>
      <c r="B5" s="17" t="str">
        <f>+Januar!B5</f>
        <v xml:space="preserve"> Hæmoglobin A1c (IFCC)  </v>
      </c>
      <c r="C5" s="19" t="str">
        <f>+Januar!C5</f>
        <v xml:space="preserve"> [mmol/mol]  </v>
      </c>
      <c r="D5" s="10">
        <f>(D4+$Q$6)/$Q$5-$Q$3</f>
        <v>70.607987421383655</v>
      </c>
      <c r="E5" s="10">
        <f>(E4+$Q$6)/$Q$5-$Q$3</f>
        <v>70.607987421383655</v>
      </c>
      <c r="F5" s="10">
        <f>(F4+$Q$6)/$Q$5-$Q$3</f>
        <v>70.607987421383655</v>
      </c>
      <c r="G5" s="28">
        <f>AVERAGE(D5:F5)</f>
        <v>70.607987421383655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 Hæmoglobin A1c (IFCC)   [mmol/mol]  </v>
      </c>
      <c r="T5" s="233">
        <f>+J2</f>
        <v>60.443971248876913</v>
      </c>
      <c r="U5" s="101">
        <f>+J4</f>
        <v>70.607987421383655</v>
      </c>
      <c r="V5" s="101">
        <f>+J9</f>
        <v>56.17213836477989</v>
      </c>
      <c r="W5" s="101">
        <f>+J14</f>
        <v>61.671509433962264</v>
      </c>
      <c r="X5" s="101">
        <f>+J19</f>
        <v>71.295408805031443</v>
      </c>
      <c r="Y5" s="101">
        <f>+J24</f>
        <v>65.796037735849069</v>
      </c>
      <c r="Z5" s="101">
        <f>+J29</f>
        <v>63.046352201257861</v>
      </c>
      <c r="AA5" s="101">
        <f>+J34</f>
        <v>66.483459119496857</v>
      </c>
      <c r="AB5" s="101">
        <f>+J39</f>
        <v>49.297924528301884</v>
      </c>
      <c r="AC5" s="101">
        <f>+J44</f>
        <v>65.796037735849069</v>
      </c>
      <c r="AD5" s="101">
        <f>+J49</f>
        <v>63.733773584905663</v>
      </c>
      <c r="AE5" s="101">
        <f>+J54</f>
        <v>49.297924528301884</v>
      </c>
      <c r="AF5" s="101">
        <f>+J59</f>
        <v>59.609245283018879</v>
      </c>
      <c r="AG5" s="101">
        <f>+J64</f>
        <v>64.421194968553465</v>
      </c>
      <c r="AH5" s="101">
        <f>+J69</f>
        <v>55.484716981132088</v>
      </c>
      <c r="AI5" s="101">
        <f>+J74</f>
        <v>63.046352201257861</v>
      </c>
      <c r="AJ5" s="101">
        <f>+J79</f>
        <v>65.796037735849069</v>
      </c>
      <c r="AK5" s="101">
        <f>+J84</f>
        <v>66.483459119496857</v>
      </c>
      <c r="AL5" s="101">
        <f>+J89</f>
        <v>62.358930817610066</v>
      </c>
      <c r="AM5" s="101">
        <f>+J94</f>
        <v>59.609245283018879</v>
      </c>
      <c r="AN5" s="101">
        <f>+J99</f>
        <v>66.483459119496857</v>
      </c>
      <c r="AO5" s="101">
        <f>+J104</f>
        <v>60.984088050314462</v>
      </c>
      <c r="AP5" s="101">
        <f>+J109</f>
        <v>63.733773584905663</v>
      </c>
      <c r="AQ5" s="101">
        <f>+J114</f>
        <v>61.671509433962264</v>
      </c>
      <c r="AR5" s="101">
        <f>+J119</f>
        <v>54.797295597484293</v>
      </c>
      <c r="AS5" s="101">
        <f>+J124</f>
        <v>58.921823899371077</v>
      </c>
      <c r="AT5" s="101">
        <f>+J129</f>
        <v>63.733773584905663</v>
      </c>
      <c r="AU5" s="101">
        <f>+J134</f>
        <v>66.483459119496857</v>
      </c>
      <c r="AV5" s="101">
        <f>+J139</f>
        <v>59.609245283018879</v>
      </c>
      <c r="AW5" s="101">
        <f>+J144</f>
        <v>58.921823899371077</v>
      </c>
      <c r="AX5" s="101">
        <f>+J149</f>
        <v>56.17213836477989</v>
      </c>
      <c r="AY5" s="101">
        <f>+J154</f>
        <v>61.671509433962264</v>
      </c>
      <c r="AZ5" s="98">
        <f>AVERAGE(U5:AY5)</f>
        <v>61.715859200649234</v>
      </c>
    </row>
    <row r="6" spans="1:52">
      <c r="A6" s="256"/>
      <c r="B6" s="17" t="str">
        <f>+Januar!B6</f>
        <v xml:space="preserve"> Hæmoglobin A1c (DCCT) </v>
      </c>
      <c r="C6" s="19" t="str">
        <f>+Januar!C6</f>
        <v xml:space="preserve"> [Procent] </v>
      </c>
      <c r="D6" s="1">
        <f>+(D5+$Q$3)/$Q$2</f>
        <v>8.6100628930817616E-2</v>
      </c>
      <c r="E6" s="1">
        <f>+(E5+$Q$3)/$Q$2</f>
        <v>8.6100628930817616E-2</v>
      </c>
      <c r="F6" s="1">
        <f>+(F5+$Q$3)/$Q$2</f>
        <v>8.6100628930817616E-2</v>
      </c>
      <c r="G6" s="4">
        <f>AVERAGE(D6:F6)</f>
        <v>8.6100628930817616E-2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 xml:space="preserve"> Hæmoglobin A1c (IFCC)   [mmol/mol]   &amp;                                Glucose middel P (fra HbA1c IFCC) 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56"/>
    </row>
    <row r="7" spans="1:52">
      <c r="A7" s="256"/>
      <c r="B7" s="17" t="str">
        <f>+Januar!B7</f>
        <v xml:space="preserve"> Glukose middel P (fra HbA1c) </v>
      </c>
      <c r="C7" s="19" t="str">
        <f>+Januar!C7</f>
        <v xml:space="preserve"> [mg/dL]</v>
      </c>
      <c r="D7" s="14">
        <f>D4*$Q$8</f>
        <v>201.43392</v>
      </c>
      <c r="E7" s="14">
        <f>E4*$Q$8</f>
        <v>201.43392</v>
      </c>
      <c r="F7" s="14">
        <f>F4*$Q$8</f>
        <v>201.43392</v>
      </c>
      <c r="G7" s="28">
        <f t="shared" ref="G7:G8" si="0">AVERAGE(D7:F7)</f>
        <v>201.43392000000003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56"/>
    </row>
    <row r="8" spans="1:52" ht="15.75" thickBot="1">
      <c r="A8" s="257"/>
      <c r="B8" s="20" t="str">
        <f>+Januar!B8</f>
        <v xml:space="preserve"> Glukose i blodet</v>
      </c>
      <c r="C8" s="21" t="str">
        <f>+Januar!C8</f>
        <v xml:space="preserve"> [gram]</v>
      </c>
      <c r="D8" s="16">
        <f>$P$10*10*D7/1000</f>
        <v>10.071695999999999</v>
      </c>
      <c r="E8" s="16">
        <f>$P$10*10*E7/1000</f>
        <v>10.071695999999999</v>
      </c>
      <c r="F8" s="16">
        <f>$P$10*10*F7/1000</f>
        <v>10.071695999999999</v>
      </c>
      <c r="G8" s="40">
        <f t="shared" si="0"/>
        <v>10.071695999999999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56"/>
    </row>
    <row r="9" spans="1:52" ht="15.75" thickBot="1">
      <c r="A9" s="258">
        <v>2</v>
      </c>
      <c r="B9" s="24" t="str">
        <f>+Januar!B9</f>
        <v xml:space="preserve"> Glucose middel P (fra HbA1c IFCC) </v>
      </c>
      <c r="C9" s="36" t="str">
        <f>+Januar!C9</f>
        <v xml:space="preserve"> [mmol/L]</v>
      </c>
      <c r="D9" s="8">
        <v>9</v>
      </c>
      <c r="E9" s="8">
        <v>9</v>
      </c>
      <c r="F9" s="8">
        <v>9</v>
      </c>
      <c r="G9" s="38">
        <f>AVERAGE(D9:F9)</f>
        <v>9</v>
      </c>
      <c r="H9" s="241" t="str">
        <f>IF(G9&lt;$I$163,"Under",IF(AND(G9&gt;=$I$163,G9&lt;=$I$165),"Normal",IF(G9&gt;=$I$165,"Over","Prøv igen")))</f>
        <v>Over</v>
      </c>
      <c r="I9" s="76">
        <f>+G9</f>
        <v>9</v>
      </c>
      <c r="J9" s="77">
        <f>+G10</f>
        <v>56.17213836477989</v>
      </c>
      <c r="K9" s="83">
        <f>+G11</f>
        <v>7.2893081761006298E-2</v>
      </c>
      <c r="L9" s="79">
        <f>+G12</f>
        <v>163.32480000000001</v>
      </c>
      <c r="M9" s="82">
        <f>+G13</f>
        <v>8.1662400000000002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56"/>
    </row>
    <row r="10" spans="1:52" ht="14.45" customHeight="1">
      <c r="A10" s="259"/>
      <c r="B10" s="17" t="str">
        <f>+Januar!B10</f>
        <v xml:space="preserve"> Hæmoglobin A1c (IFCC)  </v>
      </c>
      <c r="C10" s="19" t="str">
        <f>+Januar!C10</f>
        <v xml:space="preserve"> [mmol/mol]  </v>
      </c>
      <c r="D10" s="11">
        <f>(D9+$Q$6)/$Q$5-$Q$3</f>
        <v>56.172138364779883</v>
      </c>
      <c r="E10" s="11">
        <f>(E9+$Q$6)/$Q$5-$Q$3</f>
        <v>56.172138364779883</v>
      </c>
      <c r="F10" s="11">
        <f>(F9+$Q$6)/$Q$5-$Q$3</f>
        <v>56.172138364779883</v>
      </c>
      <c r="G10" s="30">
        <f>AVERAGE(D10:F10)</f>
        <v>56.17213836477989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56"/>
    </row>
    <row r="11" spans="1:52" ht="14.45" customHeight="1">
      <c r="A11" s="259"/>
      <c r="B11" s="17" t="str">
        <f>+Januar!B11</f>
        <v xml:space="preserve"> Hæmoglobin A1c (DCCT) </v>
      </c>
      <c r="C11" s="19" t="str">
        <f>+Januar!C11</f>
        <v xml:space="preserve"> [Procent] </v>
      </c>
      <c r="D11" s="4">
        <f>+(D10+$Q$3)/$Q$2</f>
        <v>7.2893081761006298E-2</v>
      </c>
      <c r="E11" s="4">
        <f>+(E10+$Q$3)/$Q$2</f>
        <v>7.2893081761006298E-2</v>
      </c>
      <c r="F11" s="4">
        <f>+(F10+$Q$3)/$Q$2</f>
        <v>7.2893081761006298E-2</v>
      </c>
      <c r="G11" s="31">
        <f>AVERAGE(D11:F11)</f>
        <v>7.2893081761006298E-2</v>
      </c>
      <c r="H11" s="242"/>
      <c r="I11" s="148"/>
      <c r="J11" s="149"/>
      <c r="K11" s="149"/>
      <c r="L11" s="149"/>
      <c r="M11" s="149"/>
      <c r="N11" s="226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56"/>
    </row>
    <row r="12" spans="1:52">
      <c r="A12" s="260"/>
      <c r="B12" s="17" t="str">
        <f>+Januar!B12</f>
        <v xml:space="preserve"> Glukose middel P (fra HbA1c) </v>
      </c>
      <c r="C12" s="19" t="str">
        <f>+Januar!C12</f>
        <v xml:space="preserve"> [mg/dL]</v>
      </c>
      <c r="D12" s="11">
        <f>D9*$Q$8</f>
        <v>163.32480000000001</v>
      </c>
      <c r="E12" s="11">
        <f>E9*$Q$8</f>
        <v>163.32480000000001</v>
      </c>
      <c r="F12" s="11">
        <f>F9*$Q$8</f>
        <v>163.32480000000001</v>
      </c>
      <c r="G12" s="30">
        <f t="shared" ref="G12:G13" si="1">AVERAGE(D12:F12)</f>
        <v>163.32480000000001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56"/>
    </row>
    <row r="13" spans="1:52" ht="15.75" thickBot="1">
      <c r="A13" s="261"/>
      <c r="B13" s="20" t="str">
        <f>+Januar!B13</f>
        <v xml:space="preserve"> Glukose i blodet</v>
      </c>
      <c r="C13" s="21" t="str">
        <f>+Januar!C13</f>
        <v xml:space="preserve"> [gram]</v>
      </c>
      <c r="D13" s="22">
        <f>$P$10*10*D12/1000</f>
        <v>8.1662400000000002</v>
      </c>
      <c r="E13" s="22">
        <f>$P$10*10*E12/1000</f>
        <v>8.1662400000000002</v>
      </c>
      <c r="F13" s="22">
        <f>$P$10*10*F12/1000</f>
        <v>8.1662400000000002</v>
      </c>
      <c r="G13" s="32">
        <f t="shared" si="1"/>
        <v>8.1662400000000002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56"/>
    </row>
    <row r="14" spans="1:52" ht="15.75" thickBot="1">
      <c r="A14" s="259">
        <v>3</v>
      </c>
      <c r="B14" s="24" t="str">
        <f>+Januar!B14</f>
        <v xml:space="preserve"> Glucose middel P (fra HbA1c IFCC) </v>
      </c>
      <c r="C14" s="36" t="str">
        <f>+Januar!C14</f>
        <v xml:space="preserve"> [mmol/L]</v>
      </c>
      <c r="D14" s="8">
        <v>9.8000000000000007</v>
      </c>
      <c r="E14" s="8">
        <v>9.8000000000000007</v>
      </c>
      <c r="F14" s="8">
        <v>9.8000000000000007</v>
      </c>
      <c r="G14" s="37">
        <f>AVERAGE(D14:F14)</f>
        <v>9.8000000000000007</v>
      </c>
      <c r="H14" s="241" t="str">
        <f>IF(G14&lt;$I$163,"Under",IF(AND(G14&gt;=$I$163,G14&lt;=$I$165),"Normal",IF(G14&gt;=$I$165,"Over","Prøv igen")))</f>
        <v>Over</v>
      </c>
      <c r="I14" s="76">
        <f>+G14</f>
        <v>9.8000000000000007</v>
      </c>
      <c r="J14" s="77">
        <f>+G15</f>
        <v>61.671509433962264</v>
      </c>
      <c r="K14" s="83">
        <f>+G16</f>
        <v>7.79245283018868E-2</v>
      </c>
      <c r="L14" s="79">
        <f>+G17</f>
        <v>177.84256000000002</v>
      </c>
      <c r="M14" s="82">
        <f>+G18</f>
        <v>8.8921280000000014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56"/>
    </row>
    <row r="15" spans="1:52">
      <c r="A15" s="259"/>
      <c r="B15" s="17" t="str">
        <f>+Januar!B15</f>
        <v xml:space="preserve"> Hæmoglobin A1c (IFCC)  </v>
      </c>
      <c r="C15" s="19" t="str">
        <f>+Januar!C15</f>
        <v xml:space="preserve"> [mmol/mol]  </v>
      </c>
      <c r="D15" s="11">
        <f>(D14+$Q$6)/$Q$5-$Q$3</f>
        <v>61.671509433962271</v>
      </c>
      <c r="E15" s="11">
        <f>(E14+$Q$6)/$Q$5-$Q$3</f>
        <v>61.671509433962271</v>
      </c>
      <c r="F15" s="11">
        <f>(F14+$Q$6)/$Q$5-$Q$3</f>
        <v>61.671509433962271</v>
      </c>
      <c r="G15" s="30">
        <f>AVERAGE(D15:F15)</f>
        <v>61.671509433962264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Mar 2019</v>
      </c>
      <c r="Q15" s="2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56"/>
    </row>
    <row r="16" spans="1:52">
      <c r="A16" s="259"/>
      <c r="B16" s="17" t="str">
        <f>+Januar!B16</f>
        <v xml:space="preserve"> Hæmoglobin A1c (DCCT) </v>
      </c>
      <c r="C16" s="19" t="str">
        <f>+Januar!C16</f>
        <v xml:space="preserve"> [Procent] </v>
      </c>
      <c r="D16" s="4">
        <f>+(D15+$Q$3)/$Q$2</f>
        <v>7.79245283018868E-2</v>
      </c>
      <c r="E16" s="4">
        <f>+(E15+$Q$3)/$Q$2</f>
        <v>7.79245283018868E-2</v>
      </c>
      <c r="F16" s="4">
        <f>+(F15+$Q$3)/$Q$2</f>
        <v>7.79245283018868E-2</v>
      </c>
      <c r="G16" s="31">
        <f>AVERAGE(D16:F16)</f>
        <v>7.79245283018868E-2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56"/>
    </row>
    <row r="17" spans="1:52">
      <c r="A17" s="260"/>
      <c r="B17" s="17" t="str">
        <f>+Januar!B17</f>
        <v xml:space="preserve"> Glukose middel P (fra HbA1c) </v>
      </c>
      <c r="C17" s="19" t="str">
        <f>+Januar!C17</f>
        <v xml:space="preserve"> [mg/dL]</v>
      </c>
      <c r="D17" s="11">
        <f>D14*$Q$8</f>
        <v>177.84256000000002</v>
      </c>
      <c r="E17" s="11">
        <f>E14*$Q$8</f>
        <v>177.84256000000002</v>
      </c>
      <c r="F17" s="11">
        <f>F14*$Q$8</f>
        <v>177.84256000000002</v>
      </c>
      <c r="G17" s="30">
        <f t="shared" ref="G17:G18" si="2">AVERAGE(D17:F17)</f>
        <v>177.84256000000002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56"/>
    </row>
    <row r="18" spans="1:52" ht="15.75" thickBot="1">
      <c r="A18" s="261"/>
      <c r="B18" s="20" t="str">
        <f>+Januar!B18</f>
        <v xml:space="preserve"> Glukose i blodet</v>
      </c>
      <c r="C18" s="21" t="str">
        <f>+Januar!C18</f>
        <v xml:space="preserve"> [gram]</v>
      </c>
      <c r="D18" s="22">
        <f>$P$10*10*D17/1000</f>
        <v>8.8921280000000014</v>
      </c>
      <c r="E18" s="22">
        <f>$P$10*10*E17/1000</f>
        <v>8.8921280000000014</v>
      </c>
      <c r="F18" s="22">
        <f>$P$10*10*F17/1000</f>
        <v>8.8921280000000014</v>
      </c>
      <c r="G18" s="32">
        <f t="shared" si="2"/>
        <v>8.8921280000000014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tr">
        <f>+Januar!Q18</f>
        <v>Default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56"/>
    </row>
    <row r="19" spans="1:52" ht="15.75" thickBot="1">
      <c r="A19" s="258">
        <v>4</v>
      </c>
      <c r="B19" s="24" t="str">
        <f>+Januar!B19</f>
        <v xml:space="preserve"> Glucose middel P (fra HbA1c IFCC) </v>
      </c>
      <c r="C19" s="36" t="str">
        <f>+Januar!C19</f>
        <v xml:space="preserve"> [mmol/L]</v>
      </c>
      <c r="D19" s="8">
        <v>11.2</v>
      </c>
      <c r="E19" s="8">
        <v>11.2</v>
      </c>
      <c r="F19" s="8">
        <v>11.2</v>
      </c>
      <c r="G19" s="37">
        <f>AVERAGE(D19:F19)</f>
        <v>11.199999999999998</v>
      </c>
      <c r="H19" s="241" t="str">
        <f>IF(G19&lt;$I$163,"Under",IF(AND(G19&gt;=$I$163,G19&lt;=$I$165),"Normal",IF(G19&gt;=$I$165,"Over","Prøv igen")))</f>
        <v>Over</v>
      </c>
      <c r="I19" s="76">
        <f>+G19</f>
        <v>11.199999999999998</v>
      </c>
      <c r="J19" s="77">
        <f>+G20</f>
        <v>71.295408805031443</v>
      </c>
      <c r="K19" s="83">
        <f>+G21</f>
        <v>8.6729559748427665E-2</v>
      </c>
      <c r="L19" s="79">
        <f>+G22</f>
        <v>203.24863999999999</v>
      </c>
      <c r="M19" s="82">
        <f>+G23</f>
        <v>10.162431999999999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56"/>
    </row>
    <row r="20" spans="1:52">
      <c r="A20" s="259"/>
      <c r="B20" s="17" t="str">
        <f>+Januar!B20</f>
        <v xml:space="preserve"> Hæmoglobin A1c (IFCC)  </v>
      </c>
      <c r="C20" s="19" t="str">
        <f>+Januar!C20</f>
        <v xml:space="preserve"> [mmol/mol]  </v>
      </c>
      <c r="D20" s="11">
        <f>(D19+$Q$6)/$Q$5-$Q$3</f>
        <v>71.295408805031443</v>
      </c>
      <c r="E20" s="11">
        <f>(E19+$Q$6)/$Q$5-$Q$3</f>
        <v>71.295408805031443</v>
      </c>
      <c r="F20" s="11">
        <f>(F19+$Q$6)/$Q$5-$Q$3</f>
        <v>71.295408805031443</v>
      </c>
      <c r="G20" s="30">
        <f>AVERAGE(D20:F20)</f>
        <v>71.295408805031443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56"/>
    </row>
    <row r="21" spans="1:52">
      <c r="A21" s="259"/>
      <c r="B21" s="17" t="str">
        <f>+Januar!B21</f>
        <v xml:space="preserve"> Hæmoglobin A1c (DCCT) </v>
      </c>
      <c r="C21" s="19" t="str">
        <f>+Januar!C21</f>
        <v xml:space="preserve"> [Procent] </v>
      </c>
      <c r="D21" s="4">
        <f>+(D20+$Q$3)/$Q$2</f>
        <v>8.6729559748427665E-2</v>
      </c>
      <c r="E21" s="4">
        <f>+(E20+$Q$3)/$Q$2</f>
        <v>8.6729559748427665E-2</v>
      </c>
      <c r="F21" s="4">
        <f>+(F20+$Q$3)/$Q$2</f>
        <v>8.6729559748427665E-2</v>
      </c>
      <c r="G21" s="31">
        <f>AVERAGE(D21:F21)</f>
        <v>8.6729559748427665E-2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56"/>
    </row>
    <row r="22" spans="1:52">
      <c r="A22" s="260"/>
      <c r="B22" s="17" t="str">
        <f>+Januar!B22</f>
        <v xml:space="preserve"> Glukose middel P (fra HbA1c) </v>
      </c>
      <c r="C22" s="19" t="str">
        <f>+Januar!C22</f>
        <v xml:space="preserve"> [mg/dL]</v>
      </c>
      <c r="D22" s="11">
        <f>D19*$Q$8</f>
        <v>203.24863999999999</v>
      </c>
      <c r="E22" s="11">
        <f>E19*$Q$8</f>
        <v>203.24863999999999</v>
      </c>
      <c r="F22" s="11">
        <f>F19*$Q$8</f>
        <v>203.24863999999999</v>
      </c>
      <c r="G22" s="30">
        <f t="shared" ref="G22:G23" si="3">AVERAGE(D22:F22)</f>
        <v>203.24863999999999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56"/>
    </row>
    <row r="23" spans="1:52" ht="15.75" thickBot="1">
      <c r="A23" s="261"/>
      <c r="B23" s="20" t="str">
        <f>+Januar!B23</f>
        <v xml:space="preserve"> Glukose i blodet</v>
      </c>
      <c r="C23" s="21" t="str">
        <f>+Januar!C23</f>
        <v xml:space="preserve"> [gram]</v>
      </c>
      <c r="D23" s="22">
        <f>$P$10*10*D22/1000</f>
        <v>10.162431999999999</v>
      </c>
      <c r="E23" s="22">
        <f>$P$10*10*E22/1000</f>
        <v>10.162431999999999</v>
      </c>
      <c r="F23" s="22">
        <f>$P$10*10*F22/1000</f>
        <v>10.162431999999999</v>
      </c>
      <c r="G23" s="32">
        <f t="shared" si="3"/>
        <v>10.162431999999999</v>
      </c>
      <c r="H23" s="243"/>
      <c r="I23" s="158"/>
      <c r="J23" s="159"/>
      <c r="K23" s="159"/>
      <c r="L23" s="159"/>
      <c r="M23" s="159"/>
      <c r="N23" s="199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56"/>
    </row>
    <row r="24" spans="1:52" ht="15.75" thickBot="1">
      <c r="A24" s="258">
        <v>5</v>
      </c>
      <c r="B24" s="24" t="str">
        <f>+Januar!B24</f>
        <v xml:space="preserve"> Glucose middel P (fra HbA1c IFCC) </v>
      </c>
      <c r="C24" s="36" t="str">
        <f>+Januar!C24</f>
        <v xml:space="preserve"> [mmol/L]</v>
      </c>
      <c r="D24" s="8">
        <v>10.4</v>
      </c>
      <c r="E24" s="8">
        <v>10.4</v>
      </c>
      <c r="F24" s="8">
        <v>10.4</v>
      </c>
      <c r="G24" s="37">
        <f>AVERAGE(D24:F24)</f>
        <v>10.4</v>
      </c>
      <c r="H24" s="241" t="str">
        <f>IF(G24&lt;$I$163,"Under",IF(AND(G24&gt;=$I$163,G24&lt;=$I$165),"Normal",IF(G24&gt;=$I$165,"Over","Prøv igen")))</f>
        <v>Over</v>
      </c>
      <c r="I24" s="76">
        <f>+G24</f>
        <v>10.4</v>
      </c>
      <c r="J24" s="77">
        <f>+G25</f>
        <v>65.796037735849069</v>
      </c>
      <c r="K24" s="83">
        <f>+G26</f>
        <v>8.1698113207547177E-2</v>
      </c>
      <c r="L24" s="79">
        <f>+G27</f>
        <v>188.73087999999998</v>
      </c>
      <c r="M24" s="82">
        <f>+G28</f>
        <v>9.4365439999999996</v>
      </c>
      <c r="N24" s="81">
        <v>5</v>
      </c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56"/>
    </row>
    <row r="25" spans="1:52">
      <c r="A25" s="259"/>
      <c r="B25" s="17" t="str">
        <f>+Januar!B25</f>
        <v xml:space="preserve"> Hæmoglobin A1c (IFCC)  </v>
      </c>
      <c r="C25" s="19" t="str">
        <f>+Januar!C25</f>
        <v xml:space="preserve"> [mmol/mol]  </v>
      </c>
      <c r="D25" s="11">
        <f>(D24+$Q$6)/$Q$5-$Q$3</f>
        <v>65.796037735849069</v>
      </c>
      <c r="E25" s="11">
        <f>(E24+$Q$6)/$Q$5-$Q$3</f>
        <v>65.796037735849069</v>
      </c>
      <c r="F25" s="11">
        <f>(F24+$Q$6)/$Q$5-$Q$3</f>
        <v>65.796037735849069</v>
      </c>
      <c r="G25" s="30">
        <f>AVERAGE(D25:F25)</f>
        <v>65.796037735849069</v>
      </c>
      <c r="H25" s="242"/>
      <c r="I25" s="154"/>
      <c r="J25" s="155"/>
      <c r="K25" s="155"/>
      <c r="L25" s="155"/>
      <c r="M25" s="155"/>
      <c r="N25" s="197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56"/>
    </row>
    <row r="26" spans="1:52">
      <c r="A26" s="259"/>
      <c r="B26" s="17" t="str">
        <f>+Januar!B26</f>
        <v xml:space="preserve"> Hæmoglobin A1c (DCCT) </v>
      </c>
      <c r="C26" s="19" t="str">
        <f>+Januar!C26</f>
        <v xml:space="preserve"> [Procent] </v>
      </c>
      <c r="D26" s="4">
        <f>+(D25+$Q$3)/$Q$2</f>
        <v>8.1698113207547177E-2</v>
      </c>
      <c r="E26" s="4">
        <f>+(E25+$Q$3)/$Q$2</f>
        <v>8.1698113207547177E-2</v>
      </c>
      <c r="F26" s="4">
        <f>+(F25+$Q$3)/$Q$2</f>
        <v>8.1698113207547177E-2</v>
      </c>
      <c r="G26" s="31">
        <f>AVERAGE(D26:F26)</f>
        <v>8.1698113207547177E-2</v>
      </c>
      <c r="H26" s="242"/>
      <c r="I26" s="156"/>
      <c r="J26" s="157"/>
      <c r="K26" s="157"/>
      <c r="L26" s="157"/>
      <c r="M26" s="157"/>
      <c r="N26" s="198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56"/>
    </row>
    <row r="27" spans="1:52">
      <c r="A27" s="260"/>
      <c r="B27" s="17" t="str">
        <f>+Januar!B27</f>
        <v xml:space="preserve"> Glukose middel P (fra HbA1c) </v>
      </c>
      <c r="C27" s="19" t="str">
        <f>+Januar!C27</f>
        <v xml:space="preserve"> [mg/dL]</v>
      </c>
      <c r="D27" s="11">
        <f>D24*$Q$8</f>
        <v>188.73088000000001</v>
      </c>
      <c r="E27" s="11">
        <f>E24*$Q$8</f>
        <v>188.73088000000001</v>
      </c>
      <c r="F27" s="11">
        <f>F24*$Q$8</f>
        <v>188.73088000000001</v>
      </c>
      <c r="G27" s="30">
        <f t="shared" ref="G27:G28" si="4">AVERAGE(D27:F27)</f>
        <v>188.73087999999998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56"/>
    </row>
    <row r="28" spans="1:52" ht="15.75" thickBot="1">
      <c r="A28" s="261"/>
      <c r="B28" s="20" t="str">
        <f>+Januar!B28</f>
        <v xml:space="preserve"> Glukose i blodet</v>
      </c>
      <c r="C28" s="21" t="str">
        <f>+Januar!C28</f>
        <v xml:space="preserve"> [gram]</v>
      </c>
      <c r="D28" s="22">
        <f>$P$10*10*D27/1000</f>
        <v>9.4365439999999996</v>
      </c>
      <c r="E28" s="22">
        <f>$P$10*10*E27/1000</f>
        <v>9.4365439999999996</v>
      </c>
      <c r="F28" s="22">
        <f>$P$10*10*F27/1000</f>
        <v>9.4365439999999996</v>
      </c>
      <c r="G28" s="32">
        <f t="shared" si="4"/>
        <v>9.4365439999999996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56"/>
    </row>
    <row r="29" spans="1:52" ht="15.75" thickBot="1">
      <c r="A29" s="258">
        <v>6</v>
      </c>
      <c r="B29" s="24" t="str">
        <f>+Januar!B29</f>
        <v xml:space="preserve"> Glucose middel P (fra HbA1c IFCC) </v>
      </c>
      <c r="C29" s="36" t="str">
        <f>+Januar!C29</f>
        <v xml:space="preserve"> [mmol/L]</v>
      </c>
      <c r="D29" s="8">
        <v>10</v>
      </c>
      <c r="E29" s="8">
        <v>10</v>
      </c>
      <c r="F29" s="8">
        <v>10</v>
      </c>
      <c r="G29" s="37">
        <f>AVERAGE(D29:F29)</f>
        <v>10</v>
      </c>
      <c r="H29" s="241" t="str">
        <f>IF(G29&lt;$I$163,"Under",IF(AND(G29&gt;=$I$163,G29&lt;=$I$165),"Normal",IF(G29&gt;=$I$165,"Over","Prøv igen")))</f>
        <v>Over</v>
      </c>
      <c r="I29" s="76">
        <f>+G29</f>
        <v>10</v>
      </c>
      <c r="J29" s="77">
        <f>+G30</f>
        <v>63.046352201257861</v>
      </c>
      <c r="K29" s="83">
        <f>+G31</f>
        <v>7.9182389937106912E-2</v>
      </c>
      <c r="L29" s="79">
        <f>+G32</f>
        <v>181.47200000000001</v>
      </c>
      <c r="M29" s="82">
        <f>+G33</f>
        <v>9.0736000000000008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56"/>
    </row>
    <row r="30" spans="1:52">
      <c r="A30" s="259"/>
      <c r="B30" s="17" t="str">
        <f>+Januar!B30</f>
        <v xml:space="preserve"> Hæmoglobin A1c (IFCC)  </v>
      </c>
      <c r="C30" s="19" t="str">
        <f>+Januar!C30</f>
        <v xml:space="preserve"> [mmol/mol]  </v>
      </c>
      <c r="D30" s="11">
        <f>(D29+$Q$6)/$Q$5-$Q$3</f>
        <v>63.046352201257861</v>
      </c>
      <c r="E30" s="11">
        <f>(E29+$Q$6)/$Q$5-$Q$3</f>
        <v>63.046352201257861</v>
      </c>
      <c r="F30" s="11">
        <f>(F29+$Q$6)/$Q$5-$Q$3</f>
        <v>63.046352201257861</v>
      </c>
      <c r="G30" s="30">
        <f>AVERAGE(D30:F30)</f>
        <v>63.046352201257861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56"/>
    </row>
    <row r="31" spans="1:52">
      <c r="A31" s="259"/>
      <c r="B31" s="17" t="str">
        <f>+Januar!B31</f>
        <v xml:space="preserve"> Hæmoglobin A1c (DCCT) </v>
      </c>
      <c r="C31" s="19" t="str">
        <f>+Januar!C31</f>
        <v xml:space="preserve"> [Procent] </v>
      </c>
      <c r="D31" s="4">
        <f>+(D30+$Q$3)/$Q$2</f>
        <v>7.9182389937106912E-2</v>
      </c>
      <c r="E31" s="4">
        <f>+(E30+$Q$3)/$Q$2</f>
        <v>7.9182389937106912E-2</v>
      </c>
      <c r="F31" s="4">
        <f>+(F30+$Q$3)/$Q$2</f>
        <v>7.9182389937106912E-2</v>
      </c>
      <c r="G31" s="31">
        <f>AVERAGE(D31:F31)</f>
        <v>7.9182389937106912E-2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56"/>
    </row>
    <row r="32" spans="1:52">
      <c r="A32" s="260"/>
      <c r="B32" s="17" t="str">
        <f>+Januar!B32</f>
        <v xml:space="preserve"> Glukose middel P (fra HbA1c) </v>
      </c>
      <c r="C32" s="19" t="str">
        <f>+Januar!C32</f>
        <v xml:space="preserve"> [mg/dL]</v>
      </c>
      <c r="D32" s="11">
        <f>D29*$Q$8</f>
        <v>181.47200000000001</v>
      </c>
      <c r="E32" s="11">
        <f>E29*$Q$8</f>
        <v>181.47200000000001</v>
      </c>
      <c r="F32" s="11">
        <f>F29*$Q$8</f>
        <v>181.47200000000001</v>
      </c>
      <c r="G32" s="30">
        <f t="shared" ref="G32:G33" si="5">AVERAGE(D32:F32)</f>
        <v>181.47200000000001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56"/>
    </row>
    <row r="33" spans="1:52" ht="15.75" thickBot="1">
      <c r="A33" s="261"/>
      <c r="B33" s="20" t="str">
        <f>+Januar!B33</f>
        <v xml:space="preserve"> Glukose i blodet</v>
      </c>
      <c r="C33" s="21" t="str">
        <f>+Januar!C33</f>
        <v xml:space="preserve"> [gram]</v>
      </c>
      <c r="D33" s="22">
        <f>$P$10*10*D32/1000</f>
        <v>9.0736000000000008</v>
      </c>
      <c r="E33" s="22">
        <f>$P$10*10*E32/1000</f>
        <v>9.0736000000000008</v>
      </c>
      <c r="F33" s="22">
        <f>$P$10*10*F32/1000</f>
        <v>9.0736000000000008</v>
      </c>
      <c r="G33" s="32">
        <f t="shared" si="5"/>
        <v>9.0736000000000008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56"/>
    </row>
    <row r="34" spans="1:52" ht="15.75" thickBot="1">
      <c r="A34" s="258">
        <v>7</v>
      </c>
      <c r="B34" s="24" t="str">
        <f>+Januar!B34</f>
        <v xml:space="preserve"> Glucose middel P (fra HbA1c IFCC) </v>
      </c>
      <c r="C34" s="36" t="str">
        <f>+Januar!C34</f>
        <v xml:space="preserve"> [mmol/L]</v>
      </c>
      <c r="D34" s="8">
        <v>10.5</v>
      </c>
      <c r="E34" s="8">
        <v>10.5</v>
      </c>
      <c r="F34" s="8">
        <v>10.5</v>
      </c>
      <c r="G34" s="37">
        <f>AVERAGE(D34:F34)</f>
        <v>10.5</v>
      </c>
      <c r="H34" s="241" t="str">
        <f>IF(G34&lt;$I$163,"Under",IF(AND(G34&gt;=$I$163,G34&lt;=$I$165),"Normal",IF(G34&gt;=$I$165,"Over","Prøv igen")))</f>
        <v>Over</v>
      </c>
      <c r="I34" s="76">
        <f>+G34</f>
        <v>10.5</v>
      </c>
      <c r="J34" s="77">
        <f>+G35</f>
        <v>66.483459119496857</v>
      </c>
      <c r="K34" s="83">
        <f>+G36</f>
        <v>8.2327044025157239E-2</v>
      </c>
      <c r="L34" s="79">
        <f>+G37</f>
        <v>190.54560000000001</v>
      </c>
      <c r="M34" s="82">
        <f>+G38</f>
        <v>9.5272800000000011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56"/>
    </row>
    <row r="35" spans="1:52">
      <c r="A35" s="259"/>
      <c r="B35" s="17" t="str">
        <f>+Januar!B35</f>
        <v xml:space="preserve"> Hæmoglobin A1c (IFCC)  </v>
      </c>
      <c r="C35" s="19" t="str">
        <f>+Januar!C35</f>
        <v xml:space="preserve"> [mmol/mol]  </v>
      </c>
      <c r="D35" s="11">
        <f>(D34+$Q$6)/$Q$5-$Q$3</f>
        <v>66.483459119496857</v>
      </c>
      <c r="E35" s="11">
        <f>(E34+$Q$6)/$Q$5-$Q$3</f>
        <v>66.483459119496857</v>
      </c>
      <c r="F35" s="11">
        <f>(F34+$Q$6)/$Q$5-$Q$3</f>
        <v>66.483459119496857</v>
      </c>
      <c r="G35" s="30">
        <f>AVERAGE(D35:F35)</f>
        <v>66.483459119496857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56"/>
    </row>
    <row r="36" spans="1:52">
      <c r="A36" s="259"/>
      <c r="B36" s="17" t="str">
        <f>+Januar!B36</f>
        <v xml:space="preserve"> Hæmoglobin A1c (DCCT) </v>
      </c>
      <c r="C36" s="19" t="str">
        <f>+Januar!C36</f>
        <v xml:space="preserve"> [Procent] </v>
      </c>
      <c r="D36" s="4">
        <f>+(D35+$Q$3)/$Q$2</f>
        <v>8.2327044025157239E-2</v>
      </c>
      <c r="E36" s="4">
        <f>+(E35+$Q$3)/$Q$2</f>
        <v>8.2327044025157239E-2</v>
      </c>
      <c r="F36" s="4">
        <f>+(F35+$Q$3)/$Q$2</f>
        <v>8.2327044025157239E-2</v>
      </c>
      <c r="G36" s="31">
        <f>AVERAGE(D36:F36)</f>
        <v>8.2327044025157239E-2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56"/>
    </row>
    <row r="37" spans="1:52">
      <c r="A37" s="260"/>
      <c r="B37" s="17" t="str">
        <f>+Januar!B37</f>
        <v xml:space="preserve"> Glukose middel P (fra HbA1c) </v>
      </c>
      <c r="C37" s="19" t="str">
        <f>+Januar!C37</f>
        <v xml:space="preserve"> [mg/dL]</v>
      </c>
      <c r="D37" s="11">
        <f>D34*$Q$8</f>
        <v>190.54560000000001</v>
      </c>
      <c r="E37" s="11">
        <f>E34*$Q$8</f>
        <v>190.54560000000001</v>
      </c>
      <c r="F37" s="11">
        <f>F34*$Q$8</f>
        <v>190.54560000000001</v>
      </c>
      <c r="G37" s="30">
        <f t="shared" ref="G37:G38" si="6">AVERAGE(D37:F37)</f>
        <v>190.54560000000001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56"/>
    </row>
    <row r="38" spans="1:52" ht="15.75" thickBot="1">
      <c r="A38" s="261"/>
      <c r="B38" s="20" t="str">
        <f>+Januar!B38</f>
        <v xml:space="preserve"> Glukose i blodet</v>
      </c>
      <c r="C38" s="21" t="str">
        <f>+Januar!C38</f>
        <v xml:space="preserve"> [gram]</v>
      </c>
      <c r="D38" s="22">
        <f>$P$10*10*D37/1000</f>
        <v>9.5272800000000011</v>
      </c>
      <c r="E38" s="22">
        <f>$P$10*10*E37/1000</f>
        <v>9.5272800000000011</v>
      </c>
      <c r="F38" s="22">
        <f>$P$10*10*F37/1000</f>
        <v>9.5272800000000011</v>
      </c>
      <c r="G38" s="32">
        <f t="shared" si="6"/>
        <v>9.5272800000000011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56"/>
    </row>
    <row r="39" spans="1:52" ht="15.75" thickBot="1">
      <c r="A39" s="258">
        <v>8</v>
      </c>
      <c r="B39" s="24" t="str">
        <f>+Januar!B39</f>
        <v xml:space="preserve"> Glucose middel P (fra HbA1c IFCC) </v>
      </c>
      <c r="C39" s="36" t="str">
        <f>+Januar!C39</f>
        <v xml:space="preserve"> [mmol/L]</v>
      </c>
      <c r="D39" s="8">
        <v>8</v>
      </c>
      <c r="E39" s="8">
        <v>8</v>
      </c>
      <c r="F39" s="8">
        <v>8</v>
      </c>
      <c r="G39" s="37">
        <f>AVERAGE(D39:F39)</f>
        <v>8</v>
      </c>
      <c r="H39" s="241" t="str">
        <f>IF(G39&lt;$I$163,"Under",IF(AND(G39&gt;=$I$163,G39&lt;=$I$165),"Normal",IF(G39&gt;=$I$165,"Over","Prøv igen")))</f>
        <v>Over</v>
      </c>
      <c r="I39" s="76">
        <f>+G39</f>
        <v>8</v>
      </c>
      <c r="J39" s="77">
        <f>+G40</f>
        <v>49.297924528301884</v>
      </c>
      <c r="K39" s="83">
        <f>+G41</f>
        <v>6.6603773584905671E-2</v>
      </c>
      <c r="L39" s="79">
        <f>+G42</f>
        <v>145.17760000000001</v>
      </c>
      <c r="M39" s="82">
        <f>+G43</f>
        <v>7.2588800000000013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56"/>
    </row>
    <row r="40" spans="1:52">
      <c r="A40" s="259"/>
      <c r="B40" s="17" t="str">
        <f>+Januar!B40</f>
        <v xml:space="preserve"> Hæmoglobin A1c (IFCC)  </v>
      </c>
      <c r="C40" s="19" t="str">
        <f>+Januar!C40</f>
        <v xml:space="preserve"> [mmol/mol]  </v>
      </c>
      <c r="D40" s="11">
        <f>(D39+$Q$6)/$Q$5-$Q$3</f>
        <v>49.297924528301891</v>
      </c>
      <c r="E40" s="11">
        <f>(E39+$Q$6)/$Q$5-$Q$3</f>
        <v>49.297924528301891</v>
      </c>
      <c r="F40" s="11">
        <f>(F39+$Q$6)/$Q$5-$Q$3</f>
        <v>49.297924528301891</v>
      </c>
      <c r="G40" s="30">
        <f>AVERAGE(D40:F40)</f>
        <v>49.297924528301884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56"/>
    </row>
    <row r="41" spans="1:52">
      <c r="A41" s="259"/>
      <c r="B41" s="17" t="str">
        <f>+Januar!B41</f>
        <v xml:space="preserve"> Hæmoglobin A1c (DCCT) </v>
      </c>
      <c r="C41" s="19" t="str">
        <f>+Januar!C41</f>
        <v xml:space="preserve"> [Procent] </v>
      </c>
      <c r="D41" s="4">
        <f>+(D40+$Q$3)/$Q$2</f>
        <v>6.6603773584905671E-2</v>
      </c>
      <c r="E41" s="4">
        <f>+(E40+$Q$3)/$Q$2</f>
        <v>6.6603773584905671E-2</v>
      </c>
      <c r="F41" s="4">
        <f>+(F40+$Q$3)/$Q$2</f>
        <v>6.6603773584905671E-2</v>
      </c>
      <c r="G41" s="31">
        <f>AVERAGE(D41:F41)</f>
        <v>6.6603773584905671E-2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56"/>
    </row>
    <row r="42" spans="1:52">
      <c r="A42" s="260"/>
      <c r="B42" s="17" t="str">
        <f>+Januar!B42</f>
        <v xml:space="preserve"> Glukose middel P (fra HbA1c) </v>
      </c>
      <c r="C42" s="19" t="str">
        <f>+Januar!C42</f>
        <v xml:space="preserve"> [mg/dL]</v>
      </c>
      <c r="D42" s="11">
        <f>D39*$Q$8</f>
        <v>145.17760000000001</v>
      </c>
      <c r="E42" s="11">
        <f>E39*$Q$8</f>
        <v>145.17760000000001</v>
      </c>
      <c r="F42" s="11">
        <f>F39*$Q$8</f>
        <v>145.17760000000001</v>
      </c>
      <c r="G42" s="30">
        <f t="shared" ref="G42:G43" si="7">AVERAGE(D42:F42)</f>
        <v>145.17760000000001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56"/>
    </row>
    <row r="43" spans="1:52" ht="15.75" thickBot="1">
      <c r="A43" s="261"/>
      <c r="B43" s="20" t="str">
        <f>+Januar!B43</f>
        <v xml:space="preserve"> Glukose i blodet</v>
      </c>
      <c r="C43" s="21" t="str">
        <f>+Januar!C43</f>
        <v xml:space="preserve"> [gram]</v>
      </c>
      <c r="D43" s="22">
        <f>$P$10*10*D42/1000</f>
        <v>7.2588800000000013</v>
      </c>
      <c r="E43" s="22">
        <f>$P$10*10*E42/1000</f>
        <v>7.2588800000000013</v>
      </c>
      <c r="F43" s="22">
        <f>$P$10*10*F42/1000</f>
        <v>7.2588800000000013</v>
      </c>
      <c r="G43" s="32">
        <f t="shared" si="7"/>
        <v>7.2588800000000013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56"/>
    </row>
    <row r="44" spans="1:52" ht="15.75" thickBot="1">
      <c r="A44" s="258">
        <v>9</v>
      </c>
      <c r="B44" s="24" t="str">
        <f>+Januar!B44</f>
        <v xml:space="preserve"> Glucose middel P (fra HbA1c IFCC) </v>
      </c>
      <c r="C44" s="36" t="str">
        <f>+Januar!C44</f>
        <v xml:space="preserve"> [mmol/L]</v>
      </c>
      <c r="D44" s="8">
        <v>10.4</v>
      </c>
      <c r="E44" s="8">
        <v>10.4</v>
      </c>
      <c r="F44" s="8">
        <v>10.4</v>
      </c>
      <c r="G44" s="37">
        <f>AVERAGE(D44:F44)</f>
        <v>10.4</v>
      </c>
      <c r="H44" s="241" t="str">
        <f>IF(G44&lt;$I$163,"Under",IF(AND(G44&gt;=$I$163,G44&lt;=$I$165),"Normal",IF(G44&gt;=$I$165,"Over","Prøv igen")))</f>
        <v>Over</v>
      </c>
      <c r="I44" s="76">
        <f>+G44</f>
        <v>10.4</v>
      </c>
      <c r="J44" s="77">
        <f>+G45</f>
        <v>65.796037735849069</v>
      </c>
      <c r="K44" s="83">
        <f>+G46</f>
        <v>8.1698113207547177E-2</v>
      </c>
      <c r="L44" s="79">
        <f>+G47</f>
        <v>188.73087999999998</v>
      </c>
      <c r="M44" s="82">
        <f>+G48</f>
        <v>9.4365439999999996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56"/>
    </row>
    <row r="45" spans="1:52">
      <c r="A45" s="259"/>
      <c r="B45" s="17" t="str">
        <f>+Januar!B45</f>
        <v xml:space="preserve"> Hæmoglobin A1c (IFCC)  </v>
      </c>
      <c r="C45" s="19" t="str">
        <f>+Januar!C45</f>
        <v xml:space="preserve"> [mmol/mol]  </v>
      </c>
      <c r="D45" s="11">
        <f>(D44+$Q$6)/$Q$5-$Q$3</f>
        <v>65.796037735849069</v>
      </c>
      <c r="E45" s="11">
        <f>(E44+$Q$6)/$Q$5-$Q$3</f>
        <v>65.796037735849069</v>
      </c>
      <c r="F45" s="11">
        <f>(F44+$Q$6)/$Q$5-$Q$3</f>
        <v>65.796037735849069</v>
      </c>
      <c r="G45" s="30">
        <f>AVERAGE(D45:F45)</f>
        <v>65.796037735849069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56"/>
    </row>
    <row r="46" spans="1:52">
      <c r="A46" s="259"/>
      <c r="B46" s="17" t="str">
        <f>+Januar!B46</f>
        <v xml:space="preserve"> Hæmoglobin A1c (DCCT) </v>
      </c>
      <c r="C46" s="19" t="str">
        <f>+Januar!C46</f>
        <v xml:space="preserve"> [Procent] </v>
      </c>
      <c r="D46" s="4">
        <f>+(D45+$Q$3)/$Q$2</f>
        <v>8.1698113207547177E-2</v>
      </c>
      <c r="E46" s="4">
        <f>+(E45+$Q$3)/$Q$2</f>
        <v>8.1698113207547177E-2</v>
      </c>
      <c r="F46" s="4">
        <f>+(F45+$Q$3)/$Q$2</f>
        <v>8.1698113207547177E-2</v>
      </c>
      <c r="G46" s="31">
        <f>AVERAGE(D46:F46)</f>
        <v>8.1698113207547177E-2</v>
      </c>
      <c r="H46" s="242"/>
      <c r="I46" s="156"/>
      <c r="J46" s="157"/>
      <c r="K46" s="157"/>
      <c r="L46" s="157"/>
      <c r="M46" s="157"/>
      <c r="N46" s="219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56"/>
    </row>
    <row r="47" spans="1:52">
      <c r="A47" s="260"/>
      <c r="B47" s="17" t="str">
        <f>+Januar!B47</f>
        <v xml:space="preserve"> Glukose middel P (fra HbA1c) </v>
      </c>
      <c r="C47" s="19" t="str">
        <f>+Januar!C47</f>
        <v xml:space="preserve"> [mg/dL]</v>
      </c>
      <c r="D47" s="11">
        <f>D44*$Q$8</f>
        <v>188.73088000000001</v>
      </c>
      <c r="E47" s="11">
        <f>E44*$Q$8</f>
        <v>188.73088000000001</v>
      </c>
      <c r="F47" s="11">
        <f>F44*$Q$8</f>
        <v>188.73088000000001</v>
      </c>
      <c r="G47" s="30">
        <f t="shared" ref="G47:G48" si="8">AVERAGE(D47:F47)</f>
        <v>188.73087999999998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56"/>
    </row>
    <row r="48" spans="1:52" ht="15.75" thickBot="1">
      <c r="A48" s="261"/>
      <c r="B48" s="20" t="str">
        <f>+Januar!B48</f>
        <v xml:space="preserve"> Glukose i blodet</v>
      </c>
      <c r="C48" s="21" t="str">
        <f>+Januar!C48</f>
        <v xml:space="preserve"> [gram]</v>
      </c>
      <c r="D48" s="22">
        <f>$P$10*10*D47/1000</f>
        <v>9.4365439999999996</v>
      </c>
      <c r="E48" s="22">
        <f>$P$10*10*E47/1000</f>
        <v>9.4365439999999996</v>
      </c>
      <c r="F48" s="22">
        <f>$P$10*10*F47/1000</f>
        <v>9.4365439999999996</v>
      </c>
      <c r="G48" s="32">
        <f t="shared" si="8"/>
        <v>9.4365439999999996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56"/>
    </row>
    <row r="49" spans="1:52" ht="15.75" thickBot="1">
      <c r="A49" s="258">
        <v>10</v>
      </c>
      <c r="B49" s="24" t="str">
        <f>+Januar!B49</f>
        <v xml:space="preserve"> Glucose middel P (fra HbA1c IFCC) </v>
      </c>
      <c r="C49" s="36" t="str">
        <f>+Januar!C49</f>
        <v xml:space="preserve"> [mmol/L]</v>
      </c>
      <c r="D49" s="8">
        <v>10.1</v>
      </c>
      <c r="E49" s="8">
        <v>10.1</v>
      </c>
      <c r="F49" s="8">
        <v>10.1</v>
      </c>
      <c r="G49" s="37">
        <f>AVERAGE(D49:F49)</f>
        <v>10.1</v>
      </c>
      <c r="H49" s="241" t="str">
        <f>IF(G49&lt;$I$163,"Under",IF(AND(G49&gt;=$I$163,G49&lt;=$I$165),"Normal",IF(G49&gt;=$I$165,"Over","Prøv igen")))</f>
        <v>Over</v>
      </c>
      <c r="I49" s="76">
        <f>+G49</f>
        <v>10.1</v>
      </c>
      <c r="J49" s="77">
        <f>+G50</f>
        <v>63.733773584905663</v>
      </c>
      <c r="K49" s="83">
        <f>+G51</f>
        <v>7.9811320754716988E-2</v>
      </c>
      <c r="L49" s="79">
        <f>+G52</f>
        <v>183.28671999999997</v>
      </c>
      <c r="M49" s="82">
        <f>+G53</f>
        <v>9.1643359999999987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56"/>
    </row>
    <row r="50" spans="1:52">
      <c r="A50" s="259"/>
      <c r="B50" s="17" t="str">
        <f>+Januar!B50</f>
        <v xml:space="preserve"> Hæmoglobin A1c (IFCC)  </v>
      </c>
      <c r="C50" s="19" t="str">
        <f>+Januar!C50</f>
        <v xml:space="preserve"> [mmol/mol]  </v>
      </c>
      <c r="D50" s="11">
        <f>(D49+$Q$6)/$Q$5-$Q$3</f>
        <v>63.733773584905663</v>
      </c>
      <c r="E50" s="11">
        <f>(E49+$Q$6)/$Q$5-$Q$3</f>
        <v>63.733773584905663</v>
      </c>
      <c r="F50" s="11">
        <f>(F49+$Q$6)/$Q$5-$Q$3</f>
        <v>63.733773584905663</v>
      </c>
      <c r="G50" s="30">
        <f>AVERAGE(D50:F50)</f>
        <v>63.733773584905663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56"/>
    </row>
    <row r="51" spans="1:52">
      <c r="A51" s="259"/>
      <c r="B51" s="17" t="str">
        <f>+Januar!B51</f>
        <v xml:space="preserve"> Hæmoglobin A1c (DCCT) </v>
      </c>
      <c r="C51" s="19" t="str">
        <f>+Januar!C51</f>
        <v xml:space="preserve"> [Procent] </v>
      </c>
      <c r="D51" s="4">
        <f>+(D50+$Q$3)/$Q$2</f>
        <v>7.9811320754716988E-2</v>
      </c>
      <c r="E51" s="4">
        <f>+(E50+$Q$3)/$Q$2</f>
        <v>7.9811320754716988E-2</v>
      </c>
      <c r="F51" s="4">
        <f>+(F50+$Q$3)/$Q$2</f>
        <v>7.9811320754716988E-2</v>
      </c>
      <c r="G51" s="31">
        <f>AVERAGE(D51:F51)</f>
        <v>7.9811320754716988E-2</v>
      </c>
      <c r="H51" s="242"/>
      <c r="I51" s="156"/>
      <c r="J51" s="157"/>
      <c r="K51" s="157"/>
      <c r="L51" s="157"/>
      <c r="M51" s="157"/>
      <c r="N51" s="219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56"/>
    </row>
    <row r="52" spans="1:52">
      <c r="A52" s="260"/>
      <c r="B52" s="17" t="str">
        <f>+Januar!B52</f>
        <v xml:space="preserve"> Glukose middel P (fra HbA1c) </v>
      </c>
      <c r="C52" s="19" t="str">
        <f>+Januar!C52</f>
        <v xml:space="preserve"> [mg/dL]</v>
      </c>
      <c r="D52" s="11">
        <f>D49*$Q$8</f>
        <v>183.28672</v>
      </c>
      <c r="E52" s="11">
        <f>E49*$Q$8</f>
        <v>183.28672</v>
      </c>
      <c r="F52" s="11">
        <f>F49*$Q$8</f>
        <v>183.28672</v>
      </c>
      <c r="G52" s="30">
        <f t="shared" ref="G52:G53" si="9">AVERAGE(D52:F52)</f>
        <v>183.28671999999997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56"/>
    </row>
    <row r="53" spans="1:52" ht="15.75" thickBot="1">
      <c r="A53" s="261"/>
      <c r="B53" s="20" t="str">
        <f>+Januar!B53</f>
        <v xml:space="preserve"> Glukose i blodet</v>
      </c>
      <c r="C53" s="21" t="str">
        <f>+Januar!C53</f>
        <v xml:space="preserve"> [gram]</v>
      </c>
      <c r="D53" s="22">
        <f>$P$10*10*D52/1000</f>
        <v>9.1643359999999987</v>
      </c>
      <c r="E53" s="22">
        <f>$P$10*10*E52/1000</f>
        <v>9.1643359999999987</v>
      </c>
      <c r="F53" s="22">
        <f>$P$10*10*F52/1000</f>
        <v>9.1643359999999987</v>
      </c>
      <c r="G53" s="32">
        <f t="shared" si="9"/>
        <v>9.1643359999999987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56"/>
    </row>
    <row r="54" spans="1:52" ht="15.75" thickBot="1">
      <c r="A54" s="255">
        <v>11</v>
      </c>
      <c r="B54" s="24" t="str">
        <f>+Januar!B54</f>
        <v xml:space="preserve"> Glucose middel P (fra HbA1c IFCC) </v>
      </c>
      <c r="C54" s="36" t="str">
        <f>+Januar!C54</f>
        <v xml:space="preserve"> [mmol/L]</v>
      </c>
      <c r="D54" s="8">
        <v>8</v>
      </c>
      <c r="E54" s="8">
        <v>8</v>
      </c>
      <c r="F54" s="8">
        <v>8</v>
      </c>
      <c r="G54" s="37">
        <f>AVERAGE(D54:F54)</f>
        <v>8</v>
      </c>
      <c r="H54" s="241" t="str">
        <f>IF(G54&lt;$I$163,"Under",IF(AND(G54&gt;=$I$163,G54&lt;=$I$165),"Normal",IF(G54&gt;=$I$165,"Over","Prøv igen")))</f>
        <v>Over</v>
      </c>
      <c r="I54" s="76">
        <f>+G54</f>
        <v>8</v>
      </c>
      <c r="J54" s="77">
        <f>+G55</f>
        <v>49.297924528301884</v>
      </c>
      <c r="K54" s="83">
        <f>+G56</f>
        <v>6.6603773584905671E-2</v>
      </c>
      <c r="L54" s="79">
        <f>+G57</f>
        <v>145.17760000000001</v>
      </c>
      <c r="M54" s="82">
        <f>+G58</f>
        <v>7.2588800000000013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56"/>
    </row>
    <row r="55" spans="1:52">
      <c r="A55" s="256"/>
      <c r="B55" s="17" t="str">
        <f>+Januar!B55</f>
        <v xml:space="preserve"> Hæmoglobin A1c (IFCC)  </v>
      </c>
      <c r="C55" s="19" t="str">
        <f>+Januar!C55</f>
        <v xml:space="preserve"> [mmol/mol]  </v>
      </c>
      <c r="D55" s="11">
        <f>(D54+$Q$6)/$Q$5-$Q$3</f>
        <v>49.297924528301891</v>
      </c>
      <c r="E55" s="11">
        <f>(E54+$Q$6)/$Q$5-$Q$3</f>
        <v>49.297924528301891</v>
      </c>
      <c r="F55" s="11">
        <f>(F54+$Q$6)/$Q$5-$Q$3</f>
        <v>49.297924528301891</v>
      </c>
      <c r="G55" s="30">
        <f>AVERAGE(D55:F55)</f>
        <v>49.297924528301884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56"/>
    </row>
    <row r="56" spans="1:52">
      <c r="A56" s="256"/>
      <c r="B56" s="17" t="str">
        <f>+Januar!B56</f>
        <v xml:space="preserve"> Hæmoglobin A1c (DCCT) </v>
      </c>
      <c r="C56" s="19" t="str">
        <f>+Januar!C56</f>
        <v xml:space="preserve"> [Procent] </v>
      </c>
      <c r="D56" s="4">
        <f>+(D55+$Q$3)/$Q$2</f>
        <v>6.6603773584905671E-2</v>
      </c>
      <c r="E56" s="4">
        <f>+(E55+$Q$3)/$Q$2</f>
        <v>6.6603773584905671E-2</v>
      </c>
      <c r="F56" s="4">
        <f>+(F55+$Q$3)/$Q$2</f>
        <v>6.6603773584905671E-2</v>
      </c>
      <c r="G56" s="31">
        <f>AVERAGE(D56:F56)</f>
        <v>6.6603773584905671E-2</v>
      </c>
      <c r="H56" s="242"/>
      <c r="I56" s="156"/>
      <c r="J56" s="157"/>
      <c r="K56" s="157"/>
      <c r="L56" s="157"/>
      <c r="M56" s="157"/>
      <c r="N56" s="219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56"/>
    </row>
    <row r="57" spans="1:52">
      <c r="A57" s="256"/>
      <c r="B57" s="17" t="str">
        <f>+Januar!B57</f>
        <v xml:space="preserve"> Glukose middel P (fra HbA1c) </v>
      </c>
      <c r="C57" s="19" t="str">
        <f>+Januar!C57</f>
        <v xml:space="preserve"> [mg/dL]</v>
      </c>
      <c r="D57" s="11">
        <f>D54*$Q$8</f>
        <v>145.17760000000001</v>
      </c>
      <c r="E57" s="11">
        <f>E54*$Q$8</f>
        <v>145.17760000000001</v>
      </c>
      <c r="F57" s="11">
        <f>F54*$Q$8</f>
        <v>145.17760000000001</v>
      </c>
      <c r="G57" s="30">
        <f t="shared" ref="G57:G58" si="10">AVERAGE(D57:F57)</f>
        <v>145.17760000000001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56"/>
    </row>
    <row r="58" spans="1:52" ht="15.75" thickBot="1">
      <c r="A58" s="257"/>
      <c r="B58" s="20" t="str">
        <f>+Januar!B58</f>
        <v xml:space="preserve"> Glukose i blodet</v>
      </c>
      <c r="C58" s="21" t="str">
        <f>+Januar!C58</f>
        <v xml:space="preserve"> [gram]</v>
      </c>
      <c r="D58" s="22">
        <f>$P$10*10*D57/1000</f>
        <v>7.2588800000000013</v>
      </c>
      <c r="E58" s="22">
        <f>$P$10*10*E57/1000</f>
        <v>7.2588800000000013</v>
      </c>
      <c r="F58" s="22">
        <f>$P$10*10*F57/1000</f>
        <v>7.2588800000000013</v>
      </c>
      <c r="G58" s="32">
        <f t="shared" si="10"/>
        <v>7.2588800000000013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56"/>
    </row>
    <row r="59" spans="1:52" ht="15.75" thickBot="1">
      <c r="A59" s="258">
        <v>12</v>
      </c>
      <c r="B59" s="24" t="str">
        <f>+Januar!B59</f>
        <v xml:space="preserve"> Glucose middel P (fra HbA1c IFCC) </v>
      </c>
      <c r="C59" s="36" t="str">
        <f>+Januar!C59</f>
        <v xml:space="preserve"> [mmol/L]</v>
      </c>
      <c r="D59" s="8">
        <v>9.5</v>
      </c>
      <c r="E59" s="8">
        <v>9.5</v>
      </c>
      <c r="F59" s="8">
        <v>9.5</v>
      </c>
      <c r="G59" s="37">
        <f>AVERAGE(D59:F59)</f>
        <v>9.5</v>
      </c>
      <c r="H59" s="241" t="str">
        <f>IF(G59&lt;$I$163,"Under",IF(AND(G59&gt;=$I$163,G59&lt;=$I$165),"Normal",IF(G59&gt;=$I$165,"Over","Prøv igen")))</f>
        <v>Over</v>
      </c>
      <c r="I59" s="76">
        <f>+G59</f>
        <v>9.5</v>
      </c>
      <c r="J59" s="77">
        <f>+G60</f>
        <v>59.609245283018879</v>
      </c>
      <c r="K59" s="83">
        <f>+G61</f>
        <v>7.6037735849056612E-2</v>
      </c>
      <c r="L59" s="79">
        <f>+G62</f>
        <v>172.39840000000001</v>
      </c>
      <c r="M59" s="82">
        <f>+G63</f>
        <v>8.6199200000000005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56"/>
    </row>
    <row r="60" spans="1:52">
      <c r="A60" s="259"/>
      <c r="B60" s="17" t="str">
        <f>+Januar!B60</f>
        <v xml:space="preserve"> Hæmoglobin A1c (IFCC)  </v>
      </c>
      <c r="C60" s="19" t="str">
        <f>+Januar!C60</f>
        <v xml:space="preserve"> [mmol/mol]  </v>
      </c>
      <c r="D60" s="11">
        <f>(D59+$Q$6)/$Q$5-$Q$3</f>
        <v>59.609245283018879</v>
      </c>
      <c r="E60" s="11">
        <f>(E59+$Q$6)/$Q$5-$Q$3</f>
        <v>59.609245283018879</v>
      </c>
      <c r="F60" s="11">
        <f>(F59+$Q$6)/$Q$5-$Q$3</f>
        <v>59.609245283018879</v>
      </c>
      <c r="G60" s="30">
        <f>AVERAGE(D60:F60)</f>
        <v>59.609245283018879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56"/>
    </row>
    <row r="61" spans="1:52">
      <c r="A61" s="259"/>
      <c r="B61" s="17" t="str">
        <f>+Januar!B61</f>
        <v xml:space="preserve"> Hæmoglobin A1c (DCCT) </v>
      </c>
      <c r="C61" s="19" t="str">
        <f>+Januar!C61</f>
        <v xml:space="preserve"> [Procent] </v>
      </c>
      <c r="D61" s="4">
        <f>+(D60+$Q$3)/$Q$2</f>
        <v>7.6037735849056612E-2</v>
      </c>
      <c r="E61" s="4">
        <f>+(E60+$Q$3)/$Q$2</f>
        <v>7.6037735849056612E-2</v>
      </c>
      <c r="F61" s="4">
        <f>+(F60+$Q$3)/$Q$2</f>
        <v>7.6037735849056612E-2</v>
      </c>
      <c r="G61" s="31">
        <f>AVERAGE(D61:F61)</f>
        <v>7.6037735849056612E-2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56"/>
    </row>
    <row r="62" spans="1:52">
      <c r="A62" s="260"/>
      <c r="B62" s="17" t="str">
        <f>+Januar!B62</f>
        <v xml:space="preserve"> Glukose middel P (fra HbA1c) </v>
      </c>
      <c r="C62" s="19" t="str">
        <f>+Januar!C62</f>
        <v xml:space="preserve"> [mg/dL]</v>
      </c>
      <c r="D62" s="11">
        <f>D59*$Q$8</f>
        <v>172.39840000000001</v>
      </c>
      <c r="E62" s="11">
        <f>E59*$Q$8</f>
        <v>172.39840000000001</v>
      </c>
      <c r="F62" s="11">
        <f>F59*$Q$8</f>
        <v>172.39840000000001</v>
      </c>
      <c r="G62" s="30">
        <f t="shared" ref="G62:G63" si="11">AVERAGE(D62:F62)</f>
        <v>172.39840000000001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56"/>
    </row>
    <row r="63" spans="1:52" ht="15.75" thickBot="1">
      <c r="A63" s="261"/>
      <c r="B63" s="20" t="str">
        <f>+Januar!B63</f>
        <v xml:space="preserve"> Glukose i blodet</v>
      </c>
      <c r="C63" s="21" t="str">
        <f>+Januar!C63</f>
        <v xml:space="preserve"> [gram]</v>
      </c>
      <c r="D63" s="22">
        <f>$P$10*10*D62/1000</f>
        <v>8.6199200000000005</v>
      </c>
      <c r="E63" s="22">
        <f>$P$10*10*E62/1000</f>
        <v>8.6199200000000005</v>
      </c>
      <c r="F63" s="22">
        <f>$P$10*10*F62/1000</f>
        <v>8.6199200000000005</v>
      </c>
      <c r="G63" s="32">
        <f t="shared" si="11"/>
        <v>8.6199200000000005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56"/>
    </row>
    <row r="64" spans="1:52" ht="15.75" thickBot="1">
      <c r="A64" s="259">
        <v>13</v>
      </c>
      <c r="B64" s="24" t="str">
        <f>+Januar!B64</f>
        <v xml:space="preserve"> Glucose middel P (fra HbA1c IFCC) </v>
      </c>
      <c r="C64" s="36" t="str">
        <f>+Januar!C64</f>
        <v xml:space="preserve"> [mmol/L]</v>
      </c>
      <c r="D64" s="8">
        <v>10.199999999999999</v>
      </c>
      <c r="E64" s="8">
        <v>10.199999999999999</v>
      </c>
      <c r="F64" s="8">
        <v>10.199999999999999</v>
      </c>
      <c r="G64" s="37">
        <f>AVERAGE(D64:F64)</f>
        <v>10.199999999999999</v>
      </c>
      <c r="H64" s="241" t="str">
        <f>IF(G64&lt;$I$163,"Under",IF(AND(G64&gt;=$I$163,G64&lt;=$I$165),"Normal",IF(G64&gt;=$I$165,"Over","Prøv igen")))</f>
        <v>Over</v>
      </c>
      <c r="I64" s="76">
        <f>+G64</f>
        <v>10.199999999999999</v>
      </c>
      <c r="J64" s="77">
        <f>+G65</f>
        <v>64.421194968553465</v>
      </c>
      <c r="K64" s="83">
        <f>+G66</f>
        <v>8.0440251572327051E-2</v>
      </c>
      <c r="L64" s="79">
        <f>+G67</f>
        <v>185.10144</v>
      </c>
      <c r="M64" s="82">
        <f>+G68</f>
        <v>9.2550720000000002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56"/>
    </row>
    <row r="65" spans="1:52">
      <c r="A65" s="259"/>
      <c r="B65" s="17" t="str">
        <f>+Januar!B65</f>
        <v xml:space="preserve"> Hæmoglobin A1c (IFCC)  </v>
      </c>
      <c r="C65" s="19" t="str">
        <f>+Januar!C65</f>
        <v xml:space="preserve"> [mmol/mol]  </v>
      </c>
      <c r="D65" s="11">
        <f>(D64+$Q$6)/$Q$5-$Q$3</f>
        <v>64.421194968553465</v>
      </c>
      <c r="E65" s="11">
        <f>(E64+$Q$6)/$Q$5-$Q$3</f>
        <v>64.421194968553465</v>
      </c>
      <c r="F65" s="11">
        <f>(F64+$Q$6)/$Q$5-$Q$3</f>
        <v>64.421194968553465</v>
      </c>
      <c r="G65" s="30">
        <f>AVERAGE(D65:F65)</f>
        <v>64.421194968553465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56"/>
    </row>
    <row r="66" spans="1:52">
      <c r="A66" s="259"/>
      <c r="B66" s="17" t="str">
        <f>+Januar!B66</f>
        <v xml:space="preserve"> Hæmoglobin A1c (DCCT) </v>
      </c>
      <c r="C66" s="19" t="str">
        <f>+Januar!C66</f>
        <v xml:space="preserve"> [Procent] </v>
      </c>
      <c r="D66" s="4">
        <f>+(D65+$Q$3)/$Q$2</f>
        <v>8.0440251572327051E-2</v>
      </c>
      <c r="E66" s="4">
        <f>+(E65+$Q$3)/$Q$2</f>
        <v>8.0440251572327051E-2</v>
      </c>
      <c r="F66" s="4">
        <f>+(F65+$Q$3)/$Q$2</f>
        <v>8.0440251572327051E-2</v>
      </c>
      <c r="G66" s="31">
        <f>AVERAGE(D66:F66)</f>
        <v>8.0440251572327051E-2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56"/>
    </row>
    <row r="67" spans="1:52">
      <c r="A67" s="260"/>
      <c r="B67" s="17" t="str">
        <f>+Januar!B67</f>
        <v xml:space="preserve"> Glukose middel P (fra HbA1c) </v>
      </c>
      <c r="C67" s="19" t="str">
        <f>+Januar!C67</f>
        <v xml:space="preserve"> [mg/dL]</v>
      </c>
      <c r="D67" s="11">
        <f>D64*$Q$8</f>
        <v>185.10144</v>
      </c>
      <c r="E67" s="11">
        <f>E64*$Q$8</f>
        <v>185.10144</v>
      </c>
      <c r="F67" s="11">
        <f>F64*$Q$8</f>
        <v>185.10144</v>
      </c>
      <c r="G67" s="30">
        <f t="shared" ref="G67:G68" si="12">AVERAGE(D67:F67)</f>
        <v>185.10144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56"/>
    </row>
    <row r="68" spans="1:52" ht="15.75" thickBot="1">
      <c r="A68" s="261"/>
      <c r="B68" s="20" t="str">
        <f>+Januar!B68</f>
        <v xml:space="preserve"> Glukose i blodet</v>
      </c>
      <c r="C68" s="21" t="str">
        <f>+Januar!C68</f>
        <v xml:space="preserve"> [gram]</v>
      </c>
      <c r="D68" s="22">
        <f>$P$10*10*D67/1000</f>
        <v>9.2550720000000002</v>
      </c>
      <c r="E68" s="22">
        <f>$P$10*10*E67/1000</f>
        <v>9.2550720000000002</v>
      </c>
      <c r="F68" s="22">
        <f>$P$10*10*F67/1000</f>
        <v>9.2550720000000002</v>
      </c>
      <c r="G68" s="32">
        <f t="shared" si="12"/>
        <v>9.2550720000000002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56"/>
    </row>
    <row r="69" spans="1:52" ht="15.75" thickBot="1">
      <c r="A69" s="258">
        <v>14</v>
      </c>
      <c r="B69" s="24" t="str">
        <f>+Januar!B69</f>
        <v xml:space="preserve"> Glucose middel P (fra HbA1c IFCC) </v>
      </c>
      <c r="C69" s="36" t="str">
        <f>+Januar!C69</f>
        <v xml:space="preserve"> [mmol/L]</v>
      </c>
      <c r="D69" s="8">
        <v>8.9</v>
      </c>
      <c r="E69" s="8">
        <v>8.9</v>
      </c>
      <c r="F69" s="8">
        <v>8.9</v>
      </c>
      <c r="G69" s="37">
        <f>AVERAGE(D69:F69)</f>
        <v>8.9</v>
      </c>
      <c r="H69" s="241" t="str">
        <f>IF(G69&lt;$I$163,"Under",IF(AND(G69&gt;=$I$163,G69&lt;=$I$165),"Normal",IF(G69&gt;=$I$165,"Over","Prøv igen")))</f>
        <v>Over</v>
      </c>
      <c r="I69" s="76">
        <f>+G69</f>
        <v>8.9</v>
      </c>
      <c r="J69" s="77">
        <f>+G70</f>
        <v>55.484716981132088</v>
      </c>
      <c r="K69" s="83">
        <f>+G71</f>
        <v>7.2264150943396235E-2</v>
      </c>
      <c r="L69" s="79">
        <f>+G72</f>
        <v>161.51008000000002</v>
      </c>
      <c r="M69" s="82">
        <f>+G73</f>
        <v>8.0755040000000005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56"/>
    </row>
    <row r="70" spans="1:52">
      <c r="A70" s="259"/>
      <c r="B70" s="17" t="str">
        <f>+Januar!B70</f>
        <v xml:space="preserve"> Hæmoglobin A1c (IFCC)  </v>
      </c>
      <c r="C70" s="19" t="str">
        <f>+Januar!C70</f>
        <v xml:space="preserve"> [mmol/mol]  </v>
      </c>
      <c r="D70" s="11">
        <f>(D69+$Q$6)/$Q$5-$Q$3</f>
        <v>55.484716981132081</v>
      </c>
      <c r="E70" s="11">
        <f>(E69+$Q$6)/$Q$5-$Q$3</f>
        <v>55.484716981132081</v>
      </c>
      <c r="F70" s="11">
        <f>(F69+$Q$6)/$Q$5-$Q$3</f>
        <v>55.484716981132081</v>
      </c>
      <c r="G70" s="30">
        <f>AVERAGE(D70:F70)</f>
        <v>55.484716981132088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56"/>
    </row>
    <row r="71" spans="1:52">
      <c r="A71" s="259"/>
      <c r="B71" s="17" t="str">
        <f>+Januar!B71</f>
        <v xml:space="preserve"> Hæmoglobin A1c (DCCT) </v>
      </c>
      <c r="C71" s="19" t="str">
        <f>+Januar!C71</f>
        <v xml:space="preserve"> [Procent] </v>
      </c>
      <c r="D71" s="4">
        <f>+(D70+$Q$3)/$Q$2</f>
        <v>7.2264150943396235E-2</v>
      </c>
      <c r="E71" s="4">
        <f>+(E70+$Q$3)/$Q$2</f>
        <v>7.2264150943396235E-2</v>
      </c>
      <c r="F71" s="4">
        <f>+(F70+$Q$3)/$Q$2</f>
        <v>7.2264150943396235E-2</v>
      </c>
      <c r="G71" s="31">
        <f>AVERAGE(D71:F71)</f>
        <v>7.2264150943396235E-2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56"/>
    </row>
    <row r="72" spans="1:52">
      <c r="A72" s="260"/>
      <c r="B72" s="17" t="str">
        <f>+Januar!B72</f>
        <v xml:space="preserve"> Glukose middel P (fra HbA1c) </v>
      </c>
      <c r="C72" s="19" t="str">
        <f>+Januar!C72</f>
        <v xml:space="preserve"> [mg/dL]</v>
      </c>
      <c r="D72" s="11">
        <f>D69*$Q$8</f>
        <v>161.51008000000002</v>
      </c>
      <c r="E72" s="11">
        <f>E69*$Q$8</f>
        <v>161.51008000000002</v>
      </c>
      <c r="F72" s="11">
        <f>F69*$Q$8</f>
        <v>161.51008000000002</v>
      </c>
      <c r="G72" s="30">
        <f t="shared" ref="G72:G73" si="13">AVERAGE(D72:F72)</f>
        <v>161.51008000000002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56"/>
    </row>
    <row r="73" spans="1:52" ht="15.75" thickBot="1">
      <c r="A73" s="261"/>
      <c r="B73" s="20" t="str">
        <f>+Januar!B73</f>
        <v xml:space="preserve"> Glukose i blodet</v>
      </c>
      <c r="C73" s="21" t="str">
        <f>+Januar!C73</f>
        <v xml:space="preserve"> [gram]</v>
      </c>
      <c r="D73" s="22">
        <f>$P$10*10*D72/1000</f>
        <v>8.0755040000000005</v>
      </c>
      <c r="E73" s="22">
        <f>$P$10*10*E72/1000</f>
        <v>8.0755040000000005</v>
      </c>
      <c r="F73" s="22">
        <f>$P$10*10*F72/1000</f>
        <v>8.0755040000000005</v>
      </c>
      <c r="G73" s="32">
        <f t="shared" si="13"/>
        <v>8.0755040000000005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56"/>
    </row>
    <row r="74" spans="1:52" ht="15.75" thickBot="1">
      <c r="A74" s="258">
        <v>15</v>
      </c>
      <c r="B74" s="24" t="str">
        <f>+Januar!B74</f>
        <v xml:space="preserve"> Glucose middel P (fra HbA1c IFCC) </v>
      </c>
      <c r="C74" s="36" t="str">
        <f>+Januar!C74</f>
        <v xml:space="preserve"> [mmol/L]</v>
      </c>
      <c r="D74" s="8">
        <v>10</v>
      </c>
      <c r="E74" s="8">
        <v>10</v>
      </c>
      <c r="F74" s="8">
        <v>10</v>
      </c>
      <c r="G74" s="37">
        <f>AVERAGE(D74:F74)</f>
        <v>10</v>
      </c>
      <c r="H74" s="241" t="str">
        <f>IF(G74&lt;$I$163,"Under",IF(AND(G74&gt;=$I$163,G74&lt;=$I$165),"Normal",IF(G74&gt;=$I$165,"Over","Prøv igen")))</f>
        <v>Over</v>
      </c>
      <c r="I74" s="76">
        <f>+G74</f>
        <v>10</v>
      </c>
      <c r="J74" s="77">
        <f>+G75</f>
        <v>63.046352201257861</v>
      </c>
      <c r="K74" s="83">
        <f>+G76</f>
        <v>7.9182389937106912E-2</v>
      </c>
      <c r="L74" s="79">
        <f>+G77</f>
        <v>181.47200000000001</v>
      </c>
      <c r="M74" s="82">
        <f>+G78</f>
        <v>9.0736000000000008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56"/>
    </row>
    <row r="75" spans="1:52">
      <c r="A75" s="259"/>
      <c r="B75" s="17" t="str">
        <f>+Januar!B75</f>
        <v xml:space="preserve"> Hæmoglobin A1c (IFCC)  </v>
      </c>
      <c r="C75" s="19" t="str">
        <f>+Januar!C75</f>
        <v xml:space="preserve"> [mmol/mol]  </v>
      </c>
      <c r="D75" s="11">
        <f>(D74+$Q$6)/$Q$5-$Q$3</f>
        <v>63.046352201257861</v>
      </c>
      <c r="E75" s="11">
        <f>(E74+$Q$6)/$Q$5-$Q$3</f>
        <v>63.046352201257861</v>
      </c>
      <c r="F75" s="11">
        <f>(F74+$Q$6)/$Q$5-$Q$3</f>
        <v>63.046352201257861</v>
      </c>
      <c r="G75" s="30">
        <f>AVERAGE(D75:F75)</f>
        <v>63.046352201257861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56"/>
    </row>
    <row r="76" spans="1:52">
      <c r="A76" s="259"/>
      <c r="B76" s="17" t="str">
        <f>+Januar!B76</f>
        <v xml:space="preserve"> Hæmoglobin A1c (DCCT) </v>
      </c>
      <c r="C76" s="19" t="str">
        <f>+Januar!C76</f>
        <v xml:space="preserve"> [Procent] </v>
      </c>
      <c r="D76" s="4">
        <f>+(D75+$Q$3)/$Q$2</f>
        <v>7.9182389937106912E-2</v>
      </c>
      <c r="E76" s="4">
        <f>+(E75+$Q$3)/$Q$2</f>
        <v>7.9182389937106912E-2</v>
      </c>
      <c r="F76" s="4">
        <f>+(F75+$Q$3)/$Q$2</f>
        <v>7.9182389937106912E-2</v>
      </c>
      <c r="G76" s="31">
        <f>AVERAGE(D76:F76)</f>
        <v>7.9182389937106912E-2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56"/>
    </row>
    <row r="77" spans="1:52">
      <c r="A77" s="260"/>
      <c r="B77" s="17" t="str">
        <f>+Januar!B77</f>
        <v xml:space="preserve"> Glukose middel P (fra HbA1c) </v>
      </c>
      <c r="C77" s="19" t="str">
        <f>+Januar!C77</f>
        <v xml:space="preserve"> [mg/dL]</v>
      </c>
      <c r="D77" s="11">
        <f>D74*$Q$8</f>
        <v>181.47200000000001</v>
      </c>
      <c r="E77" s="11">
        <f>E74*$Q$8</f>
        <v>181.47200000000001</v>
      </c>
      <c r="F77" s="11">
        <f>F74*$Q$8</f>
        <v>181.47200000000001</v>
      </c>
      <c r="G77" s="30">
        <f t="shared" ref="G77:G78" si="14">AVERAGE(D77:F77)</f>
        <v>181.47200000000001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56"/>
    </row>
    <row r="78" spans="1:52" ht="15.75" thickBot="1">
      <c r="A78" s="261"/>
      <c r="B78" s="20" t="str">
        <f>+Januar!B78</f>
        <v xml:space="preserve"> Glukose i blodet</v>
      </c>
      <c r="C78" s="21" t="str">
        <f>+Januar!C78</f>
        <v xml:space="preserve"> [gram]</v>
      </c>
      <c r="D78" s="22">
        <f>$P$10*10*D77/1000</f>
        <v>9.0736000000000008</v>
      </c>
      <c r="E78" s="22">
        <f>$P$10*10*E77/1000</f>
        <v>9.0736000000000008</v>
      </c>
      <c r="F78" s="22">
        <f>$P$10*10*F77/1000</f>
        <v>9.0736000000000008</v>
      </c>
      <c r="G78" s="32">
        <f t="shared" si="14"/>
        <v>9.0736000000000008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56"/>
    </row>
    <row r="79" spans="1:52" ht="15.75" thickBot="1">
      <c r="A79" s="258">
        <v>16</v>
      </c>
      <c r="B79" s="24" t="str">
        <f>+Januar!B79</f>
        <v xml:space="preserve"> Glucose middel P (fra HbA1c IFCC) </v>
      </c>
      <c r="C79" s="36" t="str">
        <f>+Januar!C79</f>
        <v xml:space="preserve"> [mmol/L]</v>
      </c>
      <c r="D79" s="8">
        <v>10.4</v>
      </c>
      <c r="E79" s="8">
        <v>10.4</v>
      </c>
      <c r="F79" s="8">
        <v>10.4</v>
      </c>
      <c r="G79" s="37">
        <f>AVERAGE(D79:F79)</f>
        <v>10.4</v>
      </c>
      <c r="H79" s="241" t="str">
        <f>IF(G79&lt;$I$163,"Under",IF(AND(G79&gt;=$I$163,G79&lt;=$I$165),"Normal",IF(G79&gt;=$I$165,"Over","Prøv igen")))</f>
        <v>Over</v>
      </c>
      <c r="I79" s="76">
        <f>+G79</f>
        <v>10.4</v>
      </c>
      <c r="J79" s="77">
        <f>+G80</f>
        <v>65.796037735849069</v>
      </c>
      <c r="K79" s="83">
        <f>+G81</f>
        <v>8.1698113207547177E-2</v>
      </c>
      <c r="L79" s="79">
        <f>+G82</f>
        <v>188.73087999999998</v>
      </c>
      <c r="M79" s="82">
        <f>+G83</f>
        <v>9.4365439999999996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56"/>
    </row>
    <row r="80" spans="1:52">
      <c r="A80" s="259"/>
      <c r="B80" s="17" t="str">
        <f>+Januar!B80</f>
        <v xml:space="preserve"> Hæmoglobin A1c (IFCC)  </v>
      </c>
      <c r="C80" s="19" t="str">
        <f>+Januar!C80</f>
        <v xml:space="preserve"> [mmol/mol]  </v>
      </c>
      <c r="D80" s="11">
        <f>(D79+$Q$6)/$Q$5-$Q$3</f>
        <v>65.796037735849069</v>
      </c>
      <c r="E80" s="11">
        <f>(E79+$Q$6)/$Q$5-$Q$3</f>
        <v>65.796037735849069</v>
      </c>
      <c r="F80" s="11">
        <f>(F79+$Q$6)/$Q$5-$Q$3</f>
        <v>65.796037735849069</v>
      </c>
      <c r="G80" s="30">
        <f>AVERAGE(D80:F80)</f>
        <v>65.796037735849069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56"/>
    </row>
    <row r="81" spans="1:52">
      <c r="A81" s="259"/>
      <c r="B81" s="17" t="str">
        <f>+Januar!B81</f>
        <v xml:space="preserve"> Hæmoglobin A1c (DCCT) </v>
      </c>
      <c r="C81" s="19" t="str">
        <f>+Januar!C81</f>
        <v xml:space="preserve"> [Procent] </v>
      </c>
      <c r="D81" s="4">
        <f>+(D80+$Q$3)/$Q$2</f>
        <v>8.1698113207547177E-2</v>
      </c>
      <c r="E81" s="4">
        <f>+(E80+$Q$3)/$Q$2</f>
        <v>8.1698113207547177E-2</v>
      </c>
      <c r="F81" s="4">
        <f>+(F80+$Q$3)/$Q$2</f>
        <v>8.1698113207547177E-2</v>
      </c>
      <c r="G81" s="31">
        <f>AVERAGE(D81:F81)</f>
        <v>8.1698113207547177E-2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56"/>
    </row>
    <row r="82" spans="1:52">
      <c r="A82" s="260"/>
      <c r="B82" s="17" t="str">
        <f>+Januar!B82</f>
        <v xml:space="preserve"> Glukose middel P (fra HbA1c) </v>
      </c>
      <c r="C82" s="19" t="str">
        <f>+Januar!C82</f>
        <v xml:space="preserve"> [mg/dL]</v>
      </c>
      <c r="D82" s="11">
        <f>D79*$Q$8</f>
        <v>188.73088000000001</v>
      </c>
      <c r="E82" s="11">
        <f>E79*$Q$8</f>
        <v>188.73088000000001</v>
      </c>
      <c r="F82" s="11">
        <f>F79*$Q$8</f>
        <v>188.73088000000001</v>
      </c>
      <c r="G82" s="30">
        <f t="shared" ref="G82:G83" si="15">AVERAGE(D82:F82)</f>
        <v>188.73087999999998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56"/>
    </row>
    <row r="83" spans="1:52" ht="15.75" thickBot="1">
      <c r="A83" s="261"/>
      <c r="B83" s="20" t="str">
        <f>+Januar!B83</f>
        <v xml:space="preserve"> Glukose i blodet</v>
      </c>
      <c r="C83" s="21" t="str">
        <f>+Januar!C83</f>
        <v xml:space="preserve"> [gram]</v>
      </c>
      <c r="D83" s="22">
        <f>$P$10*10*D82/1000</f>
        <v>9.4365439999999996</v>
      </c>
      <c r="E83" s="22">
        <f>$P$10*10*E82/1000</f>
        <v>9.4365439999999996</v>
      </c>
      <c r="F83" s="22">
        <f>$P$10*10*F82/1000</f>
        <v>9.4365439999999996</v>
      </c>
      <c r="G83" s="32">
        <f t="shared" si="15"/>
        <v>9.4365439999999996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56"/>
    </row>
    <row r="84" spans="1:52" ht="15.75" thickBot="1">
      <c r="A84" s="258">
        <v>17</v>
      </c>
      <c r="B84" s="24" t="str">
        <f>+Januar!B84</f>
        <v xml:space="preserve"> Glucose middel P (fra HbA1c IFCC) </v>
      </c>
      <c r="C84" s="36" t="str">
        <f>+Januar!C84</f>
        <v xml:space="preserve"> [mmol/L]</v>
      </c>
      <c r="D84" s="8">
        <v>10.5</v>
      </c>
      <c r="E84" s="8">
        <v>10.5</v>
      </c>
      <c r="F84" s="8">
        <v>10.5</v>
      </c>
      <c r="G84" s="37">
        <f>AVERAGE(D84:F84)</f>
        <v>10.5</v>
      </c>
      <c r="H84" s="241" t="str">
        <f>IF(G84&lt;$I$163,"Under",IF(AND(G84&gt;=$I$163,G84&lt;=$I$165),"Normal",IF(G84&gt;=$I$165,"Over","Prøv igen")))</f>
        <v>Over</v>
      </c>
      <c r="I84" s="76">
        <f>+G84</f>
        <v>10.5</v>
      </c>
      <c r="J84" s="77">
        <f>+G85</f>
        <v>66.483459119496857</v>
      </c>
      <c r="K84" s="83">
        <f>+G86</f>
        <v>8.2327044025157239E-2</v>
      </c>
      <c r="L84" s="79">
        <f>+G87</f>
        <v>190.54560000000001</v>
      </c>
      <c r="M84" s="82">
        <f>+G88</f>
        <v>9.5272800000000011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56"/>
    </row>
    <row r="85" spans="1:52">
      <c r="A85" s="259"/>
      <c r="B85" s="17" t="str">
        <f>+Januar!B85</f>
        <v xml:space="preserve"> Hæmoglobin A1c (IFCC)  </v>
      </c>
      <c r="C85" s="19" t="str">
        <f>+Januar!C85</f>
        <v xml:space="preserve"> [mmol/mol]  </v>
      </c>
      <c r="D85" s="11">
        <f>(D84+$Q$6)/$Q$5-$Q$3</f>
        <v>66.483459119496857</v>
      </c>
      <c r="E85" s="11">
        <f>(E84+$Q$6)/$Q$5-$Q$3</f>
        <v>66.483459119496857</v>
      </c>
      <c r="F85" s="11">
        <f>(F84+$Q$6)/$Q$5-$Q$3</f>
        <v>66.483459119496857</v>
      </c>
      <c r="G85" s="30">
        <f>AVERAGE(D85:F85)</f>
        <v>66.483459119496857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56"/>
    </row>
    <row r="86" spans="1:52">
      <c r="A86" s="259"/>
      <c r="B86" s="17" t="str">
        <f>+Januar!B86</f>
        <v xml:space="preserve"> Hæmoglobin A1c (DCCT) </v>
      </c>
      <c r="C86" s="19" t="str">
        <f>+Januar!C86</f>
        <v xml:space="preserve"> [Procent] </v>
      </c>
      <c r="D86" s="4">
        <f>+(D85+$Q$3)/$Q$2</f>
        <v>8.2327044025157239E-2</v>
      </c>
      <c r="E86" s="4">
        <f>+(E85+$Q$3)/$Q$2</f>
        <v>8.2327044025157239E-2</v>
      </c>
      <c r="F86" s="4">
        <f>+(F85+$Q$3)/$Q$2</f>
        <v>8.2327044025157239E-2</v>
      </c>
      <c r="G86" s="31">
        <f>AVERAGE(D86:F86)</f>
        <v>8.2327044025157239E-2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56"/>
    </row>
    <row r="87" spans="1:52">
      <c r="A87" s="260"/>
      <c r="B87" s="17" t="str">
        <f>+Januar!B87</f>
        <v xml:space="preserve"> Glukose middel P (fra HbA1c) </v>
      </c>
      <c r="C87" s="19" t="str">
        <f>+Januar!C87</f>
        <v xml:space="preserve"> [mg/dL]</v>
      </c>
      <c r="D87" s="11">
        <f>D84*$Q$8</f>
        <v>190.54560000000001</v>
      </c>
      <c r="E87" s="11">
        <f>E84*$Q$8</f>
        <v>190.54560000000001</v>
      </c>
      <c r="F87" s="11">
        <f>F84*$Q$8</f>
        <v>190.54560000000001</v>
      </c>
      <c r="G87" s="30">
        <f t="shared" ref="G87:G88" si="16">AVERAGE(D87:F87)</f>
        <v>190.54560000000001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56"/>
    </row>
    <row r="88" spans="1:52" ht="15.75" thickBot="1">
      <c r="A88" s="261"/>
      <c r="B88" s="20" t="str">
        <f>+Januar!B88</f>
        <v xml:space="preserve"> Glukose i blodet</v>
      </c>
      <c r="C88" s="21" t="str">
        <f>+Januar!C88</f>
        <v xml:space="preserve"> [gram]</v>
      </c>
      <c r="D88" s="22">
        <f>$P$10*10*D87/1000</f>
        <v>9.5272800000000011</v>
      </c>
      <c r="E88" s="22">
        <f>$P$10*10*E87/1000</f>
        <v>9.5272800000000011</v>
      </c>
      <c r="F88" s="22">
        <f>$P$10*10*F87/1000</f>
        <v>9.5272800000000011</v>
      </c>
      <c r="G88" s="32">
        <f t="shared" si="16"/>
        <v>9.5272800000000011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56"/>
    </row>
    <row r="89" spans="1:52" ht="15.75" thickBot="1">
      <c r="A89" s="258">
        <v>18</v>
      </c>
      <c r="B89" s="24" t="str">
        <f>+Januar!B89</f>
        <v xml:space="preserve"> Glucose middel P (fra HbA1c IFCC) </v>
      </c>
      <c r="C89" s="36" t="str">
        <f>+Januar!C89</f>
        <v xml:space="preserve"> [mmol/L]</v>
      </c>
      <c r="D89" s="8">
        <v>9.9</v>
      </c>
      <c r="E89" s="8">
        <v>9.9</v>
      </c>
      <c r="F89" s="8">
        <v>9.9</v>
      </c>
      <c r="G89" s="37">
        <f>AVERAGE(D89:F89)</f>
        <v>9.9</v>
      </c>
      <c r="H89" s="241" t="str">
        <f>IF(G89&lt;$I$163,"Under",IF(AND(G89&gt;=$I$163,G89&lt;=$I$165),"Normal",IF(G89&gt;=$I$165,"Over","Prøv igen")))</f>
        <v>Over</v>
      </c>
      <c r="I89" s="76">
        <f>+G89</f>
        <v>9.9</v>
      </c>
      <c r="J89" s="77">
        <f>+G90</f>
        <v>62.358930817610066</v>
      </c>
      <c r="K89" s="78">
        <f>+G91</f>
        <v>7.8553459119496863E-2</v>
      </c>
      <c r="L89" s="79">
        <f>+G92</f>
        <v>179.65728000000001</v>
      </c>
      <c r="M89" s="80">
        <f>+G93</f>
        <v>8.9828640000000011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56"/>
    </row>
    <row r="90" spans="1:52">
      <c r="A90" s="259"/>
      <c r="B90" s="17" t="str">
        <f>+Januar!B90</f>
        <v xml:space="preserve"> Hæmoglobin A1c (IFCC)  </v>
      </c>
      <c r="C90" s="19" t="str">
        <f>+Januar!C90</f>
        <v xml:space="preserve"> [mmol/mol]  </v>
      </c>
      <c r="D90" s="11">
        <f>(D89+$Q$6)/$Q$5-$Q$3</f>
        <v>62.358930817610073</v>
      </c>
      <c r="E90" s="11">
        <f>(E89+$Q$6)/$Q$5-$Q$3</f>
        <v>62.358930817610073</v>
      </c>
      <c r="F90" s="11">
        <f>(F89+$Q$6)/$Q$5-$Q$3</f>
        <v>62.358930817610073</v>
      </c>
      <c r="G90" s="30">
        <f>AVERAGE(D90:F90)</f>
        <v>62.358930817610066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56"/>
    </row>
    <row r="91" spans="1:52">
      <c r="A91" s="259"/>
      <c r="B91" s="17" t="str">
        <f>+Januar!B91</f>
        <v xml:space="preserve"> Hæmoglobin A1c (DCCT) </v>
      </c>
      <c r="C91" s="19" t="str">
        <f>+Januar!C91</f>
        <v xml:space="preserve"> [Procent] </v>
      </c>
      <c r="D91" s="4">
        <f>+(D90+$Q$3)/$Q$2</f>
        <v>7.8553459119496863E-2</v>
      </c>
      <c r="E91" s="4">
        <f>+(E90+$Q$3)/$Q$2</f>
        <v>7.8553459119496863E-2</v>
      </c>
      <c r="F91" s="4">
        <f>+(F90+$Q$3)/$Q$2</f>
        <v>7.8553459119496863E-2</v>
      </c>
      <c r="G91" s="31">
        <f>AVERAGE(D91:F91)</f>
        <v>7.8553459119496863E-2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56"/>
    </row>
    <row r="92" spans="1:52">
      <c r="A92" s="260"/>
      <c r="B92" s="17" t="str">
        <f>+Januar!B92</f>
        <v xml:space="preserve"> Glukose middel P (fra HbA1c) </v>
      </c>
      <c r="C92" s="19" t="str">
        <f>+Januar!C92</f>
        <v xml:space="preserve"> [mg/dL]</v>
      </c>
      <c r="D92" s="11">
        <f>D89*$Q$8</f>
        <v>179.65728000000001</v>
      </c>
      <c r="E92" s="11">
        <f>E89*$Q$8</f>
        <v>179.65728000000001</v>
      </c>
      <c r="F92" s="11">
        <f>F89*$Q$8</f>
        <v>179.65728000000001</v>
      </c>
      <c r="G92" s="30">
        <f t="shared" ref="G92:G93" si="17">AVERAGE(D92:F92)</f>
        <v>179.65728000000001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56"/>
    </row>
    <row r="93" spans="1:52" ht="15.75" thickBot="1">
      <c r="A93" s="261"/>
      <c r="B93" s="20" t="str">
        <f>+Januar!B93</f>
        <v xml:space="preserve"> Glukose i blodet</v>
      </c>
      <c r="C93" s="21" t="str">
        <f>+Januar!C93</f>
        <v xml:space="preserve"> [gram]</v>
      </c>
      <c r="D93" s="22">
        <f>$P$10*10*D92/1000</f>
        <v>8.9828640000000011</v>
      </c>
      <c r="E93" s="22">
        <f>$P$10*10*E92/1000</f>
        <v>8.9828640000000011</v>
      </c>
      <c r="F93" s="22">
        <f>$P$10*10*F92/1000</f>
        <v>8.9828640000000011</v>
      </c>
      <c r="G93" s="32">
        <f t="shared" si="17"/>
        <v>8.9828640000000011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56"/>
    </row>
    <row r="94" spans="1:52" ht="15.75" thickBot="1">
      <c r="A94" s="258">
        <v>19</v>
      </c>
      <c r="B94" s="24" t="str">
        <f>+Januar!B94</f>
        <v xml:space="preserve"> Glucose middel P (fra HbA1c IFCC) </v>
      </c>
      <c r="C94" s="36" t="str">
        <f>+Januar!C94</f>
        <v xml:space="preserve"> [mmol/L]</v>
      </c>
      <c r="D94" s="8">
        <v>9.5</v>
      </c>
      <c r="E94" s="8">
        <v>9.5</v>
      </c>
      <c r="F94" s="8">
        <v>9.5</v>
      </c>
      <c r="G94" s="37">
        <f>AVERAGE(D94:F94)</f>
        <v>9.5</v>
      </c>
      <c r="H94" s="241" t="str">
        <f>IF(G94&lt;$I$163,"Under",IF(AND(G94&gt;=$I$163,G94&lt;=$I$165),"Normal",IF(G94&gt;=$I$165,"Over","Prøv igen")))</f>
        <v>Over</v>
      </c>
      <c r="I94" s="76">
        <f>+G94</f>
        <v>9.5</v>
      </c>
      <c r="J94" s="77">
        <f>+G95</f>
        <v>59.609245283018879</v>
      </c>
      <c r="K94" s="83">
        <f>+G96</f>
        <v>7.6037735849056612E-2</v>
      </c>
      <c r="L94" s="79">
        <f>+G97</f>
        <v>172.39840000000001</v>
      </c>
      <c r="M94" s="82">
        <f>+G98</f>
        <v>8.6199200000000005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56"/>
    </row>
    <row r="95" spans="1:52">
      <c r="A95" s="259"/>
      <c r="B95" s="17" t="str">
        <f>+Januar!B95</f>
        <v xml:space="preserve"> Hæmoglobin A1c (IFCC)  </v>
      </c>
      <c r="C95" s="19" t="str">
        <f>+Januar!C95</f>
        <v xml:space="preserve"> [mmol/mol]  </v>
      </c>
      <c r="D95" s="11">
        <f>(D94+$Q$6)/$Q$5-$Q$3</f>
        <v>59.609245283018879</v>
      </c>
      <c r="E95" s="11">
        <f>(E94+$Q$6)/$Q$5-$Q$3</f>
        <v>59.609245283018879</v>
      </c>
      <c r="F95" s="11">
        <f>(F94+$Q$6)/$Q$5-$Q$3</f>
        <v>59.609245283018879</v>
      </c>
      <c r="G95" s="30">
        <f>AVERAGE(D95:F95)</f>
        <v>59.609245283018879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56"/>
    </row>
    <row r="96" spans="1:52">
      <c r="A96" s="259"/>
      <c r="B96" s="17" t="str">
        <f>+Januar!B96</f>
        <v xml:space="preserve"> Hæmoglobin A1c (DCCT) </v>
      </c>
      <c r="C96" s="19" t="str">
        <f>+Januar!C96</f>
        <v xml:space="preserve"> [Procent] </v>
      </c>
      <c r="D96" s="4">
        <f>+(D95+$Q$3)/$Q$2</f>
        <v>7.6037735849056612E-2</v>
      </c>
      <c r="E96" s="4">
        <f>+(E95+$Q$3)/$Q$2</f>
        <v>7.6037735849056612E-2</v>
      </c>
      <c r="F96" s="4">
        <f>+(F95+$Q$3)/$Q$2</f>
        <v>7.6037735849056612E-2</v>
      </c>
      <c r="G96" s="31">
        <f>AVERAGE(D96:F96)</f>
        <v>7.6037735849056612E-2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56"/>
    </row>
    <row r="97" spans="1:52">
      <c r="A97" s="260"/>
      <c r="B97" s="17" t="str">
        <f>+Januar!B97</f>
        <v xml:space="preserve"> Glukose middel P (fra HbA1c) </v>
      </c>
      <c r="C97" s="19" t="str">
        <f>+Januar!C97</f>
        <v xml:space="preserve"> [mg/dL]</v>
      </c>
      <c r="D97" s="11">
        <f>D94*$Q$8</f>
        <v>172.39840000000001</v>
      </c>
      <c r="E97" s="11">
        <f>E94*$Q$8</f>
        <v>172.39840000000001</v>
      </c>
      <c r="F97" s="11">
        <f>F94*$Q$8</f>
        <v>172.39840000000001</v>
      </c>
      <c r="G97" s="30">
        <f t="shared" ref="G97:G98" si="18">AVERAGE(D97:F97)</f>
        <v>172.39840000000001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56"/>
    </row>
    <row r="98" spans="1:52" ht="15.75" thickBot="1">
      <c r="A98" s="261"/>
      <c r="B98" s="20" t="str">
        <f>+Januar!B98</f>
        <v xml:space="preserve"> Glukose i blodet</v>
      </c>
      <c r="C98" s="21" t="str">
        <f>+Januar!C98</f>
        <v xml:space="preserve"> [gram]</v>
      </c>
      <c r="D98" s="22">
        <f>$P$10*10*D97/1000</f>
        <v>8.6199200000000005</v>
      </c>
      <c r="E98" s="22">
        <f>$P$10*10*E97/1000</f>
        <v>8.6199200000000005</v>
      </c>
      <c r="F98" s="22">
        <f>$P$10*10*F97/1000</f>
        <v>8.6199200000000005</v>
      </c>
      <c r="G98" s="32">
        <f t="shared" si="18"/>
        <v>8.6199200000000005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56"/>
    </row>
    <row r="99" spans="1:52" ht="15.75" customHeight="1" thickBot="1">
      <c r="A99" s="258">
        <v>20</v>
      </c>
      <c r="B99" s="24" t="str">
        <f>+Januar!B99</f>
        <v xml:space="preserve"> Glucose middel P (fra HbA1c IFCC) </v>
      </c>
      <c r="C99" s="36" t="str">
        <f>+Januar!C99</f>
        <v xml:space="preserve"> [mmol/L]</v>
      </c>
      <c r="D99" s="8">
        <v>10.5</v>
      </c>
      <c r="E99" s="8">
        <v>10.5</v>
      </c>
      <c r="F99" s="8">
        <v>10.5</v>
      </c>
      <c r="G99" s="37">
        <f>AVERAGE(D99:F99)</f>
        <v>10.5</v>
      </c>
      <c r="H99" s="241" t="str">
        <f>IF(G99&lt;$I$163,"Under",IF(AND(G99&gt;=$I$163,G99&lt;=$I$165),"Normal",IF(G99&gt;=$I$165,"Over","Prøv igen")))</f>
        <v>Over</v>
      </c>
      <c r="I99" s="76">
        <f>+G99</f>
        <v>10.5</v>
      </c>
      <c r="J99" s="77">
        <f>+G100</f>
        <v>66.483459119496857</v>
      </c>
      <c r="K99" s="83">
        <f>+G101</f>
        <v>8.2327044025157239E-2</v>
      </c>
      <c r="L99" s="79">
        <f>+G102</f>
        <v>190.54560000000001</v>
      </c>
      <c r="M99" s="82">
        <f>+G103</f>
        <v>9.5272800000000011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56"/>
    </row>
    <row r="100" spans="1:52">
      <c r="A100" s="259"/>
      <c r="B100" s="17" t="str">
        <f>+Januar!B100</f>
        <v xml:space="preserve"> Hæmoglobin A1c (IFCC)  </v>
      </c>
      <c r="C100" s="19" t="str">
        <f>+Januar!C100</f>
        <v xml:space="preserve"> [mmol/mol]  </v>
      </c>
      <c r="D100" s="11">
        <f>(D99+$Q$6)/$Q$5-$Q$3</f>
        <v>66.483459119496857</v>
      </c>
      <c r="E100" s="11">
        <f>(E99+$Q$6)/$Q$5-$Q$3</f>
        <v>66.483459119496857</v>
      </c>
      <c r="F100" s="11">
        <f>(F99+$Q$6)/$Q$5-$Q$3</f>
        <v>66.483459119496857</v>
      </c>
      <c r="G100" s="30">
        <f>AVERAGE(D100:F100)</f>
        <v>66.483459119496857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56"/>
    </row>
    <row r="101" spans="1:52">
      <c r="A101" s="259"/>
      <c r="B101" s="17" t="str">
        <f>+Januar!B101</f>
        <v xml:space="preserve"> Hæmoglobin A1c (DCCT) </v>
      </c>
      <c r="C101" s="19" t="str">
        <f>+Januar!C101</f>
        <v xml:space="preserve"> [Procent] </v>
      </c>
      <c r="D101" s="4">
        <f>+(D100+$Q$3)/$Q$2</f>
        <v>8.2327044025157239E-2</v>
      </c>
      <c r="E101" s="4">
        <f>+(E100+$Q$3)/$Q$2</f>
        <v>8.2327044025157239E-2</v>
      </c>
      <c r="F101" s="4">
        <f>+(F100+$Q$3)/$Q$2</f>
        <v>8.2327044025157239E-2</v>
      </c>
      <c r="G101" s="31">
        <f>AVERAGE(D101:F101)</f>
        <v>8.2327044025157239E-2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56"/>
    </row>
    <row r="102" spans="1:52">
      <c r="A102" s="260"/>
      <c r="B102" s="17" t="str">
        <f>+Januar!B102</f>
        <v xml:space="preserve"> Glukose middel P (fra HbA1c) </v>
      </c>
      <c r="C102" s="19" t="str">
        <f>+Januar!C102</f>
        <v xml:space="preserve"> [mg/dL]</v>
      </c>
      <c r="D102" s="11">
        <f>D99*$Q$8</f>
        <v>190.54560000000001</v>
      </c>
      <c r="E102" s="11">
        <f>E99*$Q$8</f>
        <v>190.54560000000001</v>
      </c>
      <c r="F102" s="11">
        <f>F99*$Q$8</f>
        <v>190.54560000000001</v>
      </c>
      <c r="G102" s="30">
        <f t="shared" ref="G102:G103" si="19">AVERAGE(D102:F102)</f>
        <v>190.54560000000001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56"/>
    </row>
    <row r="103" spans="1:52" ht="15.75" thickBot="1">
      <c r="A103" s="261"/>
      <c r="B103" s="20" t="str">
        <f>+Januar!B103</f>
        <v xml:space="preserve"> Glukose i blodet</v>
      </c>
      <c r="C103" s="21" t="str">
        <f>+Januar!C103</f>
        <v xml:space="preserve"> [gram]</v>
      </c>
      <c r="D103" s="22">
        <f>$P$10*10*D102/1000</f>
        <v>9.5272800000000011</v>
      </c>
      <c r="E103" s="22">
        <f>$P$10*10*E102/1000</f>
        <v>9.5272800000000011</v>
      </c>
      <c r="F103" s="22">
        <f>$P$10*10*F102/1000</f>
        <v>9.5272800000000011</v>
      </c>
      <c r="G103" s="32">
        <f t="shared" si="19"/>
        <v>9.5272800000000011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56"/>
    </row>
    <row r="104" spans="1:52" ht="15.75" thickBot="1">
      <c r="A104" s="255">
        <v>21</v>
      </c>
      <c r="B104" s="24" t="str">
        <f>+Januar!B104</f>
        <v xml:space="preserve"> Glucose middel P (fra HbA1c IFCC) </v>
      </c>
      <c r="C104" s="36" t="str">
        <f>+Januar!C104</f>
        <v xml:space="preserve"> [mmol/L]</v>
      </c>
      <c r="D104" s="8">
        <v>9.6999999999999993</v>
      </c>
      <c r="E104" s="8">
        <v>9.6999999999999993</v>
      </c>
      <c r="F104" s="8">
        <v>9.6999999999999993</v>
      </c>
      <c r="G104" s="37">
        <f>AVERAGE(D104:F104)</f>
        <v>9.6999999999999993</v>
      </c>
      <c r="H104" s="241" t="str">
        <f>IF(G104&lt;$I$163,"Under",IF(AND(G104&gt;=$I$163,G104&lt;=$I$165),"Normal",IF(G104&gt;=$I$165,"Over","Prøv igen")))</f>
        <v>Over</v>
      </c>
      <c r="I104" s="76">
        <f>+G104</f>
        <v>9.6999999999999993</v>
      </c>
      <c r="J104" s="77">
        <f>+G105</f>
        <v>60.984088050314462</v>
      </c>
      <c r="K104" s="83">
        <f>+G106</f>
        <v>7.7295597484276737E-2</v>
      </c>
      <c r="L104" s="79">
        <f>+G107</f>
        <v>176.02784</v>
      </c>
      <c r="M104" s="82">
        <f>+G108</f>
        <v>8.8013919999999999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56"/>
    </row>
    <row r="105" spans="1:52">
      <c r="A105" s="256"/>
      <c r="B105" s="17" t="str">
        <f>+Januar!B105</f>
        <v xml:space="preserve"> Hæmoglobin A1c (IFCC)  </v>
      </c>
      <c r="C105" s="19" t="str">
        <f>+Januar!C105</f>
        <v xml:space="preserve"> [mmol/mol]  </v>
      </c>
      <c r="D105" s="11">
        <f>(D104+$Q$6)/$Q$5-$Q$3</f>
        <v>60.984088050314469</v>
      </c>
      <c r="E105" s="11">
        <f>(E104+$Q$6)/$Q$5-$Q$3</f>
        <v>60.984088050314469</v>
      </c>
      <c r="F105" s="11">
        <f>(F104+$Q$6)/$Q$5-$Q$3</f>
        <v>60.984088050314469</v>
      </c>
      <c r="G105" s="30">
        <f>AVERAGE(D105:F105)</f>
        <v>60.984088050314462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56"/>
    </row>
    <row r="106" spans="1:52">
      <c r="A106" s="256"/>
      <c r="B106" s="17" t="str">
        <f>+Januar!B106</f>
        <v xml:space="preserve"> Hæmoglobin A1c (DCCT) </v>
      </c>
      <c r="C106" s="19" t="str">
        <f>+Januar!C106</f>
        <v xml:space="preserve"> [Procent] </v>
      </c>
      <c r="D106" s="4">
        <f>+(D105+$Q$3)/$Q$2</f>
        <v>7.7295597484276737E-2</v>
      </c>
      <c r="E106" s="4">
        <f>+(E105+$Q$3)/$Q$2</f>
        <v>7.7295597484276737E-2</v>
      </c>
      <c r="F106" s="4">
        <f>+(F105+$Q$3)/$Q$2</f>
        <v>7.7295597484276737E-2</v>
      </c>
      <c r="G106" s="31">
        <f>AVERAGE(D106:F106)</f>
        <v>7.7295597484276737E-2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56"/>
    </row>
    <row r="107" spans="1:52">
      <c r="A107" s="256"/>
      <c r="B107" s="17" t="str">
        <f>+Januar!B107</f>
        <v xml:space="preserve"> Glukose middel P (fra HbA1c) </v>
      </c>
      <c r="C107" s="19" t="str">
        <f>+Januar!C107</f>
        <v xml:space="preserve"> [mg/dL]</v>
      </c>
      <c r="D107" s="11">
        <f>D104*$Q$8</f>
        <v>176.02784</v>
      </c>
      <c r="E107" s="11">
        <f>E104*$Q$8</f>
        <v>176.02784</v>
      </c>
      <c r="F107" s="11">
        <f>F104*$Q$8</f>
        <v>176.02784</v>
      </c>
      <c r="G107" s="30">
        <f t="shared" ref="G107:G108" si="20">AVERAGE(D107:F107)</f>
        <v>176.02784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56"/>
    </row>
    <row r="108" spans="1:52" ht="15.75" thickBot="1">
      <c r="A108" s="257"/>
      <c r="B108" s="20" t="str">
        <f>+Januar!B108</f>
        <v xml:space="preserve"> Glukose i blodet</v>
      </c>
      <c r="C108" s="21" t="str">
        <f>+Januar!C108</f>
        <v xml:space="preserve"> [gram]</v>
      </c>
      <c r="D108" s="22">
        <f>$P$10*10*D107/1000</f>
        <v>8.8013919999999999</v>
      </c>
      <c r="E108" s="22">
        <f>$P$10*10*E107/1000</f>
        <v>8.8013919999999999</v>
      </c>
      <c r="F108" s="22">
        <f>$P$10*10*F107/1000</f>
        <v>8.8013919999999999</v>
      </c>
      <c r="G108" s="32">
        <f t="shared" si="20"/>
        <v>8.8013919999999999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56"/>
    </row>
    <row r="109" spans="1:52" ht="15.75" thickBot="1">
      <c r="A109" s="258">
        <v>22</v>
      </c>
      <c r="B109" s="24" t="str">
        <f>+Januar!B109</f>
        <v xml:space="preserve"> Glucose middel P (fra HbA1c IFCC) </v>
      </c>
      <c r="C109" s="36" t="str">
        <f>+Januar!C109</f>
        <v xml:space="preserve"> [mmol/L]</v>
      </c>
      <c r="D109" s="8">
        <v>10.1</v>
      </c>
      <c r="E109" s="8">
        <v>10.1</v>
      </c>
      <c r="F109" s="8">
        <v>10.1</v>
      </c>
      <c r="G109" s="37">
        <f>AVERAGE(D109:F109)</f>
        <v>10.1</v>
      </c>
      <c r="H109" s="241" t="str">
        <f>IF(G109&lt;$I$163,"Under",IF(AND(G109&gt;=$I$163,G109&lt;=$I$165),"Normal",IF(G109&gt;=$I$165,"Over","Prøv igen")))</f>
        <v>Over</v>
      </c>
      <c r="I109" s="76">
        <f>+G109</f>
        <v>10.1</v>
      </c>
      <c r="J109" s="77">
        <f>+G110</f>
        <v>63.733773584905663</v>
      </c>
      <c r="K109" s="83">
        <f>+G111</f>
        <v>7.9811320754716988E-2</v>
      </c>
      <c r="L109" s="79">
        <f>+G112</f>
        <v>183.28671999999997</v>
      </c>
      <c r="M109" s="82">
        <f>+G113</f>
        <v>9.1643359999999987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56"/>
    </row>
    <row r="110" spans="1:52">
      <c r="A110" s="259"/>
      <c r="B110" s="17" t="str">
        <f>+Januar!B110</f>
        <v xml:space="preserve"> Hæmoglobin A1c (IFCC)  </v>
      </c>
      <c r="C110" s="19" t="str">
        <f>+Januar!C110</f>
        <v xml:space="preserve"> [mmol/mol]  </v>
      </c>
      <c r="D110" s="11">
        <f>(D109+$Q$6)/$Q$5-$Q$3</f>
        <v>63.733773584905663</v>
      </c>
      <c r="E110" s="11">
        <f>(E109+$Q$6)/$Q$5-$Q$3</f>
        <v>63.733773584905663</v>
      </c>
      <c r="F110" s="11">
        <f>(F109+$Q$6)/$Q$5-$Q$3</f>
        <v>63.733773584905663</v>
      </c>
      <c r="G110" s="30">
        <f>AVERAGE(D110:F110)</f>
        <v>63.733773584905663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56"/>
    </row>
    <row r="111" spans="1:52">
      <c r="A111" s="259"/>
      <c r="B111" s="17" t="str">
        <f>+Januar!B111</f>
        <v xml:space="preserve"> Hæmoglobin A1c (DCCT) </v>
      </c>
      <c r="C111" s="19" t="str">
        <f>+Januar!C111</f>
        <v xml:space="preserve"> [Procent] </v>
      </c>
      <c r="D111" s="4">
        <f>+(D110+$Q$3)/$Q$2</f>
        <v>7.9811320754716988E-2</v>
      </c>
      <c r="E111" s="4">
        <f>+(E110+$Q$3)/$Q$2</f>
        <v>7.9811320754716988E-2</v>
      </c>
      <c r="F111" s="4">
        <f>+(F110+$Q$3)/$Q$2</f>
        <v>7.9811320754716988E-2</v>
      </c>
      <c r="G111" s="31">
        <f>AVERAGE(D111:F111)</f>
        <v>7.9811320754716988E-2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56"/>
    </row>
    <row r="112" spans="1:52">
      <c r="A112" s="260"/>
      <c r="B112" s="17" t="str">
        <f>+Januar!B112</f>
        <v xml:space="preserve"> Glukose middel P (fra HbA1c) </v>
      </c>
      <c r="C112" s="19" t="str">
        <f>+Januar!C112</f>
        <v xml:space="preserve"> [mg/dL]</v>
      </c>
      <c r="D112" s="11">
        <f>D109*$Q$8</f>
        <v>183.28672</v>
      </c>
      <c r="E112" s="11">
        <f>E109*$Q$8</f>
        <v>183.28672</v>
      </c>
      <c r="F112" s="11">
        <f>F109*$Q$8</f>
        <v>183.28672</v>
      </c>
      <c r="G112" s="30">
        <f t="shared" ref="G112:G113" si="21">AVERAGE(D112:F112)</f>
        <v>183.28671999999997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56"/>
    </row>
    <row r="113" spans="1:52" ht="15.75" thickBot="1">
      <c r="A113" s="261"/>
      <c r="B113" s="20" t="str">
        <f>+Januar!B113</f>
        <v xml:space="preserve"> Glukose i blodet</v>
      </c>
      <c r="C113" s="21" t="str">
        <f>+Januar!C113</f>
        <v xml:space="preserve"> [gram]</v>
      </c>
      <c r="D113" s="22">
        <f>$P$10*10*D112/1000</f>
        <v>9.1643359999999987</v>
      </c>
      <c r="E113" s="22">
        <f>$P$10*10*E112/1000</f>
        <v>9.1643359999999987</v>
      </c>
      <c r="F113" s="22">
        <f>$P$10*10*F112/1000</f>
        <v>9.1643359999999987</v>
      </c>
      <c r="G113" s="32">
        <f t="shared" si="21"/>
        <v>9.1643359999999987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56"/>
    </row>
    <row r="114" spans="1:52" ht="15.75" thickBot="1">
      <c r="A114" s="278">
        <v>23</v>
      </c>
      <c r="B114" s="24" t="str">
        <f>+Januar!B114</f>
        <v xml:space="preserve"> Glucose middel P (fra HbA1c IFCC) </v>
      </c>
      <c r="C114" s="36" t="str">
        <f>+Januar!C114</f>
        <v xml:space="preserve"> [mmol/L]</v>
      </c>
      <c r="D114" s="8">
        <v>9.8000000000000007</v>
      </c>
      <c r="E114" s="8">
        <v>9.8000000000000007</v>
      </c>
      <c r="F114" s="8">
        <v>9.8000000000000007</v>
      </c>
      <c r="G114" s="37">
        <f>AVERAGE(D114:F114)</f>
        <v>9.8000000000000007</v>
      </c>
      <c r="H114" s="241" t="str">
        <f>IF(G114&lt;$I$163,"Under",IF(AND(G114&gt;=$I$163,G114&lt;=$I$165),"Normal",IF(G114&gt;=$I$165,"Over","Prøv igen")))</f>
        <v>Over</v>
      </c>
      <c r="I114" s="76">
        <f>+G114</f>
        <v>9.8000000000000007</v>
      </c>
      <c r="J114" s="77">
        <f>+G115</f>
        <v>61.671509433962264</v>
      </c>
      <c r="K114" s="83">
        <f>+G116</f>
        <v>7.79245283018868E-2</v>
      </c>
      <c r="L114" s="79">
        <f>+G117</f>
        <v>177.84256000000002</v>
      </c>
      <c r="M114" s="82">
        <f>+G118</f>
        <v>8.8921280000000014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56"/>
    </row>
    <row r="115" spans="1:52">
      <c r="A115" s="278"/>
      <c r="B115" s="17" t="str">
        <f>+Januar!B115</f>
        <v xml:space="preserve"> Hæmoglobin A1c (IFCC)  </v>
      </c>
      <c r="C115" s="19" t="str">
        <f>+Januar!C115</f>
        <v xml:space="preserve"> [mmol/mol]  </v>
      </c>
      <c r="D115" s="11">
        <f>(D114+$Q$6)/$Q$5-$Q$3</f>
        <v>61.671509433962271</v>
      </c>
      <c r="E115" s="11">
        <f>(E114+$Q$6)/$Q$5-$Q$3</f>
        <v>61.671509433962271</v>
      </c>
      <c r="F115" s="11">
        <f>(F114+$Q$6)/$Q$5-$Q$3</f>
        <v>61.671509433962271</v>
      </c>
      <c r="G115" s="30">
        <f>AVERAGE(D115:F115)</f>
        <v>61.671509433962264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56"/>
    </row>
    <row r="116" spans="1:52">
      <c r="A116" s="278"/>
      <c r="B116" s="17" t="str">
        <f>+Januar!B116</f>
        <v xml:space="preserve"> Hæmoglobin A1c (DCCT) </v>
      </c>
      <c r="C116" s="19" t="str">
        <f>+Januar!C116</f>
        <v xml:space="preserve"> [Procent] </v>
      </c>
      <c r="D116" s="4">
        <f>+(D115+$Q$3)/$Q$2</f>
        <v>7.79245283018868E-2</v>
      </c>
      <c r="E116" s="4">
        <f>+(E115+$Q$3)/$Q$2</f>
        <v>7.79245283018868E-2</v>
      </c>
      <c r="F116" s="4">
        <f>+(F115+$Q$3)/$Q$2</f>
        <v>7.79245283018868E-2</v>
      </c>
      <c r="G116" s="31">
        <f>AVERAGE(D116:F116)</f>
        <v>7.79245283018868E-2</v>
      </c>
      <c r="H116" s="242"/>
      <c r="I116" s="156"/>
      <c r="J116" s="157"/>
      <c r="K116" s="157"/>
      <c r="L116" s="157"/>
      <c r="M116" s="157"/>
      <c r="N116" s="219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56"/>
    </row>
    <row r="117" spans="1:52">
      <c r="A117" s="279"/>
      <c r="B117" s="17" t="str">
        <f>+Januar!B117</f>
        <v xml:space="preserve"> Glukose middel P (fra HbA1c) </v>
      </c>
      <c r="C117" s="19" t="str">
        <f>+Januar!C117</f>
        <v xml:space="preserve"> [mg/dL]</v>
      </c>
      <c r="D117" s="11">
        <f>D114*$Q$8</f>
        <v>177.84256000000002</v>
      </c>
      <c r="E117" s="11">
        <f>E114*$Q$8</f>
        <v>177.84256000000002</v>
      </c>
      <c r="F117" s="11">
        <f>F114*$Q$8</f>
        <v>177.84256000000002</v>
      </c>
      <c r="G117" s="30">
        <f t="shared" ref="G117:G118" si="22">AVERAGE(D117:F117)</f>
        <v>177.84256000000002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56"/>
    </row>
    <row r="118" spans="1:52" ht="15.75" thickBot="1">
      <c r="A118" s="280"/>
      <c r="B118" s="20" t="str">
        <f>+Januar!B118</f>
        <v xml:space="preserve"> Glukose i blodet</v>
      </c>
      <c r="C118" s="21" t="str">
        <f>+Januar!C118</f>
        <v xml:space="preserve"> [gram]</v>
      </c>
      <c r="D118" s="22">
        <f>$P$10*10*D117/1000</f>
        <v>8.8921280000000014</v>
      </c>
      <c r="E118" s="22">
        <f>$P$10*10*E117/1000</f>
        <v>8.8921280000000014</v>
      </c>
      <c r="F118" s="22">
        <f>$P$10*10*F117/1000</f>
        <v>8.8921280000000014</v>
      </c>
      <c r="G118" s="32">
        <f t="shared" si="22"/>
        <v>8.8921280000000014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56"/>
    </row>
    <row r="119" spans="1:52" ht="15.75" thickBot="1">
      <c r="A119" s="278">
        <v>24</v>
      </c>
      <c r="B119" s="24" t="str">
        <f>+Januar!B119</f>
        <v xml:space="preserve"> Glucose middel P (fra HbA1c IFCC) </v>
      </c>
      <c r="C119" s="36" t="str">
        <f>+Januar!C119</f>
        <v xml:space="preserve"> [mmol/L]</v>
      </c>
      <c r="D119" s="8">
        <v>8.8000000000000007</v>
      </c>
      <c r="E119" s="8">
        <v>8.8000000000000007</v>
      </c>
      <c r="F119" s="8">
        <v>8.8000000000000007</v>
      </c>
      <c r="G119" s="37">
        <f>AVERAGE(D119:F119)</f>
        <v>8.8000000000000007</v>
      </c>
      <c r="H119" s="241" t="str">
        <f>IF(G119&lt;$I$163,"Under",IF(AND(G119&gt;=$I$163,G119&lt;=$I$165),"Normal",IF(G119&gt;=$I$165,"Over","Prøv igen")))</f>
        <v>Over</v>
      </c>
      <c r="I119" s="76">
        <f>+G119</f>
        <v>8.8000000000000007</v>
      </c>
      <c r="J119" s="77">
        <f>+G120</f>
        <v>54.797295597484293</v>
      </c>
      <c r="K119" s="78">
        <f>+G121</f>
        <v>5.4923632569371328E-2</v>
      </c>
      <c r="L119" s="79">
        <f>+G122</f>
        <v>159.69536000000002</v>
      </c>
      <c r="M119" s="80">
        <f>+G123</f>
        <v>7.9847679999999999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56"/>
    </row>
    <row r="120" spans="1:52">
      <c r="A120" s="278"/>
      <c r="B120" s="17" t="str">
        <f>+Januar!B120</f>
        <v xml:space="preserve"> Hæmoglobin A1c (IFCC)  </v>
      </c>
      <c r="C120" s="19" t="str">
        <f>+Januar!C120</f>
        <v xml:space="preserve"> [mmol/mol]  </v>
      </c>
      <c r="D120" s="11"/>
      <c r="E120" s="11">
        <f>(E119+$Q$6)/$Q$5-$Q$3</f>
        <v>54.797295597484293</v>
      </c>
      <c r="F120" s="11">
        <f>(F119+$Q$6)/$Q$5-$Q$3</f>
        <v>54.797295597484293</v>
      </c>
      <c r="G120" s="30">
        <f>AVERAGE(D120:F120)</f>
        <v>54.797295597484293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56"/>
    </row>
    <row r="121" spans="1:52">
      <c r="A121" s="278"/>
      <c r="B121" s="17" t="str">
        <f>+Januar!B121</f>
        <v xml:space="preserve"> Hæmoglobin A1c (DCCT) </v>
      </c>
      <c r="C121" s="19" t="str">
        <f>+Januar!C121</f>
        <v xml:space="preserve"> [Procent] </v>
      </c>
      <c r="D121" s="4">
        <f>+(D120+$Q$3)/$Q$2</f>
        <v>2.1500457456541628E-2</v>
      </c>
      <c r="E121" s="4">
        <f>+(E120+$Q$3)/$Q$2</f>
        <v>7.1635220125786173E-2</v>
      </c>
      <c r="F121" s="4">
        <f>+(F120+$Q$3)/$Q$2</f>
        <v>7.1635220125786173E-2</v>
      </c>
      <c r="G121" s="31">
        <f>AVERAGE(D121:F121)</f>
        <v>5.4923632569371328E-2</v>
      </c>
      <c r="H121" s="242"/>
      <c r="I121" s="156"/>
      <c r="J121" s="157"/>
      <c r="K121" s="157"/>
      <c r="L121" s="157"/>
      <c r="M121" s="157"/>
      <c r="N121" s="219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56"/>
    </row>
    <row r="122" spans="1:52">
      <c r="A122" s="279"/>
      <c r="B122" s="17" t="str">
        <f>+Januar!B122</f>
        <v xml:space="preserve"> Glukose middel P (fra HbA1c) </v>
      </c>
      <c r="C122" s="19" t="str">
        <f>+Januar!C122</f>
        <v xml:space="preserve"> [mg/dL]</v>
      </c>
      <c r="D122" s="11">
        <f>D119*$Q$8</f>
        <v>159.69536000000002</v>
      </c>
      <c r="E122" s="11">
        <f>E119*$Q$8</f>
        <v>159.69536000000002</v>
      </c>
      <c r="F122" s="11">
        <f>F119*$Q$8</f>
        <v>159.69536000000002</v>
      </c>
      <c r="G122" s="30">
        <f t="shared" ref="G122:G123" si="23">AVERAGE(D122:F122)</f>
        <v>159.69536000000002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56"/>
    </row>
    <row r="123" spans="1:52" ht="15.75" thickBot="1">
      <c r="A123" s="280"/>
      <c r="B123" s="20" t="str">
        <f>+Januar!B123</f>
        <v xml:space="preserve"> Glukose i blodet</v>
      </c>
      <c r="C123" s="21" t="str">
        <f>+Januar!C123</f>
        <v xml:space="preserve"> [gram]</v>
      </c>
      <c r="D123" s="22">
        <f>$P$10*10*D122/1000</f>
        <v>7.9847680000000008</v>
      </c>
      <c r="E123" s="22">
        <f>$P$10*10*E122/1000</f>
        <v>7.9847680000000008</v>
      </c>
      <c r="F123" s="22">
        <f>$P$10*10*F122/1000</f>
        <v>7.9847680000000008</v>
      </c>
      <c r="G123" s="32">
        <f t="shared" si="23"/>
        <v>7.9847679999999999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56"/>
    </row>
    <row r="124" spans="1:52" ht="15.75" thickBot="1">
      <c r="A124" s="281">
        <v>25</v>
      </c>
      <c r="B124" s="24" t="str">
        <f>+Januar!B124</f>
        <v xml:space="preserve"> Glucose middel P (fra HbA1c IFCC) </v>
      </c>
      <c r="C124" s="36" t="str">
        <f>+Januar!C124</f>
        <v xml:space="preserve"> [mmol/L]</v>
      </c>
      <c r="D124" s="8">
        <v>9.4</v>
      </c>
      <c r="E124" s="8">
        <v>9.4</v>
      </c>
      <c r="F124" s="8">
        <v>9.4</v>
      </c>
      <c r="G124" s="37">
        <f>AVERAGE(D124:F124)</f>
        <v>9.4</v>
      </c>
      <c r="H124" s="241" t="str">
        <f>IF(G124&lt;$I$163,"Under",IF(AND(G124&gt;=$I$163,G124&lt;=$I$165),"Normal",IF(G124&gt;=$I$165,"Over","Prøv igen")))</f>
        <v>Over</v>
      </c>
      <c r="I124" s="76">
        <f>+G124</f>
        <v>9.4</v>
      </c>
      <c r="J124" s="77">
        <f>+G125</f>
        <v>58.921823899371077</v>
      </c>
      <c r="K124" s="83">
        <f>+G126</f>
        <v>7.5408805031446549E-2</v>
      </c>
      <c r="L124" s="79">
        <f>+G127</f>
        <v>170.58368000000002</v>
      </c>
      <c r="M124" s="82">
        <f>+G128</f>
        <v>8.5291840000000008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56"/>
    </row>
    <row r="125" spans="1:52">
      <c r="A125" s="278"/>
      <c r="B125" s="17" t="str">
        <f>+Januar!B125</f>
        <v xml:space="preserve"> Hæmoglobin A1c (IFCC)  </v>
      </c>
      <c r="C125" s="19" t="str">
        <f>+Januar!C125</f>
        <v xml:space="preserve"> [mmol/mol]  </v>
      </c>
      <c r="D125" s="11">
        <f>(D124+$Q$6)/$Q$5-$Q$3</f>
        <v>58.921823899371077</v>
      </c>
      <c r="E125" s="11">
        <f>(E124+$Q$6)/$Q$5-$Q$3</f>
        <v>58.921823899371077</v>
      </c>
      <c r="F125" s="11">
        <f>(F124+$Q$6)/$Q$5-$Q$3</f>
        <v>58.921823899371077</v>
      </c>
      <c r="G125" s="30">
        <f>AVERAGE(D125:F125)</f>
        <v>58.921823899371077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56"/>
    </row>
    <row r="126" spans="1:52">
      <c r="A126" s="278"/>
      <c r="B126" s="17" t="str">
        <f>+Januar!B126</f>
        <v xml:space="preserve"> Hæmoglobin A1c (DCCT) </v>
      </c>
      <c r="C126" s="19" t="str">
        <f>+Januar!C126</f>
        <v xml:space="preserve"> [Procent] </v>
      </c>
      <c r="D126" s="4">
        <f>+(D125+$Q$3)/$Q$2</f>
        <v>7.5408805031446549E-2</v>
      </c>
      <c r="E126" s="4">
        <f>+(E125+$Q$3)/$Q$2</f>
        <v>7.5408805031446549E-2</v>
      </c>
      <c r="F126" s="4">
        <f>+(F125+$Q$3)/$Q$2</f>
        <v>7.5408805031446549E-2</v>
      </c>
      <c r="G126" s="31">
        <f>AVERAGE(D126:F126)</f>
        <v>7.5408805031446549E-2</v>
      </c>
      <c r="H126" s="242"/>
      <c r="I126" s="156"/>
      <c r="J126" s="157"/>
      <c r="K126" s="157"/>
      <c r="L126" s="157"/>
      <c r="M126" s="157"/>
      <c r="N126" s="219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56"/>
    </row>
    <row r="127" spans="1:52">
      <c r="A127" s="279"/>
      <c r="B127" s="17" t="str">
        <f>+Januar!B127</f>
        <v xml:space="preserve"> Glukose middel P (fra HbA1c) </v>
      </c>
      <c r="C127" s="19" t="str">
        <f>+Januar!C127</f>
        <v xml:space="preserve"> [mg/dL]</v>
      </c>
      <c r="D127" s="11">
        <f>D124*$Q$8</f>
        <v>170.58368000000002</v>
      </c>
      <c r="E127" s="11">
        <f>E124*$Q$8</f>
        <v>170.58368000000002</v>
      </c>
      <c r="F127" s="11">
        <f>F124*$Q$8</f>
        <v>170.58368000000002</v>
      </c>
      <c r="G127" s="30">
        <f t="shared" ref="G127:G128" si="24">AVERAGE(D127:F127)</f>
        <v>170.58368000000002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56"/>
    </row>
    <row r="128" spans="1:52" ht="15.75" thickBot="1">
      <c r="A128" s="280"/>
      <c r="B128" s="20" t="str">
        <f>+Januar!B128</f>
        <v xml:space="preserve"> Glukose i blodet</v>
      </c>
      <c r="C128" s="21" t="str">
        <f>+Januar!C128</f>
        <v xml:space="preserve"> [gram]</v>
      </c>
      <c r="D128" s="22">
        <f>$P$10*10*D127/1000</f>
        <v>8.5291840000000008</v>
      </c>
      <c r="E128" s="22">
        <f>$P$10*10*E127/1000</f>
        <v>8.5291840000000008</v>
      </c>
      <c r="F128" s="22">
        <f>$P$10*10*F127/1000</f>
        <v>8.5291840000000008</v>
      </c>
      <c r="G128" s="32">
        <f t="shared" si="24"/>
        <v>8.5291840000000008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56"/>
    </row>
    <row r="129" spans="1:52" ht="15.75" thickBot="1">
      <c r="A129" s="258">
        <v>26</v>
      </c>
      <c r="B129" s="24" t="str">
        <f>+Januar!B129</f>
        <v xml:space="preserve"> Glucose middel P (fra HbA1c IFCC) </v>
      </c>
      <c r="C129" s="36" t="str">
        <f>+Januar!C129</f>
        <v xml:space="preserve"> [mmol/L]</v>
      </c>
      <c r="D129" s="8">
        <v>10.1</v>
      </c>
      <c r="E129" s="8">
        <v>10.1</v>
      </c>
      <c r="F129" s="8">
        <v>10.1</v>
      </c>
      <c r="G129" s="37">
        <f>AVERAGE(D129:F129)</f>
        <v>10.1</v>
      </c>
      <c r="H129" s="241" t="str">
        <f>IF(G129&lt;$I$163,"Under",IF(AND(G129&gt;=$I$163,G129&lt;=$I$165),"Normal",IF(G129&gt;=$I$165,"Over","Prøv igen")))</f>
        <v>Over</v>
      </c>
      <c r="I129" s="76">
        <f>+G129</f>
        <v>10.1</v>
      </c>
      <c r="J129" s="77">
        <f>+G130</f>
        <v>63.733773584905663</v>
      </c>
      <c r="K129" s="83">
        <f>+G131</f>
        <v>7.9811320754716988E-2</v>
      </c>
      <c r="L129" s="79">
        <f>+G132</f>
        <v>183.28671999999997</v>
      </c>
      <c r="M129" s="82">
        <f>+G133</f>
        <v>9.1643359999999987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56"/>
    </row>
    <row r="130" spans="1:52">
      <c r="A130" s="259"/>
      <c r="B130" s="17" t="str">
        <f>+Januar!B130</f>
        <v xml:space="preserve"> Hæmoglobin A1c (IFCC)  </v>
      </c>
      <c r="C130" s="19" t="str">
        <f>+Januar!C130</f>
        <v xml:space="preserve"> [mmol/mol]  </v>
      </c>
      <c r="D130" s="11">
        <f>(D129+$Q$6)/$Q$5-$Q$3</f>
        <v>63.733773584905663</v>
      </c>
      <c r="E130" s="11">
        <f>(E129+$Q$6)/$Q$5-$Q$3</f>
        <v>63.733773584905663</v>
      </c>
      <c r="F130" s="11">
        <f>(F129+$Q$6)/$Q$5-$Q$3</f>
        <v>63.733773584905663</v>
      </c>
      <c r="G130" s="30">
        <f>AVERAGE(D130:F130)</f>
        <v>63.733773584905663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56"/>
    </row>
    <row r="131" spans="1:52">
      <c r="A131" s="259"/>
      <c r="B131" s="17" t="str">
        <f>+Januar!B131</f>
        <v xml:space="preserve"> Hæmoglobin A1c (DCCT) </v>
      </c>
      <c r="C131" s="19" t="str">
        <f>+Januar!C131</f>
        <v xml:space="preserve"> [Procent] </v>
      </c>
      <c r="D131" s="4">
        <f>+(D130+$Q$3)/$Q$2</f>
        <v>7.9811320754716988E-2</v>
      </c>
      <c r="E131" s="4">
        <f>+(E130+$Q$3)/$Q$2</f>
        <v>7.9811320754716988E-2</v>
      </c>
      <c r="F131" s="4">
        <f>+(F130+$Q$3)/$Q$2</f>
        <v>7.9811320754716988E-2</v>
      </c>
      <c r="G131" s="31">
        <f>AVERAGE(D131:F131)</f>
        <v>7.9811320754716988E-2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56"/>
    </row>
    <row r="132" spans="1:52">
      <c r="A132" s="260"/>
      <c r="B132" s="17" t="str">
        <f>+Januar!B132</f>
        <v xml:space="preserve"> Glukose middel P (fra HbA1c) </v>
      </c>
      <c r="C132" s="19" t="str">
        <f>+Januar!C132</f>
        <v xml:space="preserve"> [mg/dL]</v>
      </c>
      <c r="D132" s="11">
        <f>D129*$Q$8</f>
        <v>183.28672</v>
      </c>
      <c r="E132" s="11">
        <f>E129*$Q$8</f>
        <v>183.28672</v>
      </c>
      <c r="F132" s="11">
        <f>F129*$Q$8</f>
        <v>183.28672</v>
      </c>
      <c r="G132" s="30">
        <f t="shared" ref="G132:G133" si="25">AVERAGE(D132:F132)</f>
        <v>183.28671999999997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56"/>
    </row>
    <row r="133" spans="1:52" ht="15.75" thickBot="1">
      <c r="A133" s="261"/>
      <c r="B133" s="20" t="str">
        <f>+Januar!B133</f>
        <v xml:space="preserve"> Glukose i blodet</v>
      </c>
      <c r="C133" s="21" t="str">
        <f>+Januar!C133</f>
        <v xml:space="preserve"> [gram]</v>
      </c>
      <c r="D133" s="22">
        <f>$P$10*10*D132/1000</f>
        <v>9.1643359999999987</v>
      </c>
      <c r="E133" s="22">
        <f>$P$10*10*E132/1000</f>
        <v>9.1643359999999987</v>
      </c>
      <c r="F133" s="22">
        <f>$P$10*10*F132/1000</f>
        <v>9.1643359999999987</v>
      </c>
      <c r="G133" s="32">
        <f t="shared" si="25"/>
        <v>9.1643359999999987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56"/>
    </row>
    <row r="134" spans="1:52" ht="15.75" thickBot="1">
      <c r="A134" s="258">
        <v>27</v>
      </c>
      <c r="B134" s="24" t="str">
        <f>+Januar!B134</f>
        <v xml:space="preserve"> Glucose middel P (fra HbA1c IFCC) </v>
      </c>
      <c r="C134" s="36" t="str">
        <f>+Januar!C134</f>
        <v xml:space="preserve"> [mmol/L]</v>
      </c>
      <c r="D134" s="8">
        <v>10.5</v>
      </c>
      <c r="E134" s="8">
        <v>10.5</v>
      </c>
      <c r="F134" s="8">
        <v>10.5</v>
      </c>
      <c r="G134" s="37">
        <f>AVERAGE(D134:F134)</f>
        <v>10.5</v>
      </c>
      <c r="H134" s="241" t="str">
        <f>IF(G134&lt;$I$163,"Under",IF(AND(G134&gt;=$I$163,G134&lt;=$I$165),"Normal",IF(G134&gt;=$I$165,"Over","Prøv igen")))</f>
        <v>Over</v>
      </c>
      <c r="I134" s="76">
        <f>+G134</f>
        <v>10.5</v>
      </c>
      <c r="J134" s="77">
        <f>+G135</f>
        <v>66.483459119496857</v>
      </c>
      <c r="K134" s="83">
        <f>+G136</f>
        <v>8.2327044025157239E-2</v>
      </c>
      <c r="L134" s="79">
        <f>+G137</f>
        <v>190.54560000000001</v>
      </c>
      <c r="M134" s="82">
        <f>+G138</f>
        <v>9.5272800000000011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56"/>
    </row>
    <row r="135" spans="1:52">
      <c r="A135" s="259"/>
      <c r="B135" s="17" t="str">
        <f>+Januar!B135</f>
        <v xml:space="preserve"> Hæmoglobin A1c (IFCC)  </v>
      </c>
      <c r="C135" s="19" t="str">
        <f>+Januar!C135</f>
        <v xml:space="preserve"> [mmol/mol]  </v>
      </c>
      <c r="D135" s="11">
        <f>(D134+$Q$6)/$Q$5-$Q$3</f>
        <v>66.483459119496857</v>
      </c>
      <c r="E135" s="11">
        <f>(E134+$Q$6)/$Q$5-$Q$3</f>
        <v>66.483459119496857</v>
      </c>
      <c r="F135" s="11">
        <f>(F134+$Q$6)/$Q$5-$Q$3</f>
        <v>66.483459119496857</v>
      </c>
      <c r="G135" s="30">
        <f>AVERAGE(D135:F135)</f>
        <v>66.483459119496857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56"/>
    </row>
    <row r="136" spans="1:52">
      <c r="A136" s="259"/>
      <c r="B136" s="17" t="str">
        <f>+Januar!B136</f>
        <v xml:space="preserve"> Hæmoglobin A1c (DCCT) </v>
      </c>
      <c r="C136" s="19" t="str">
        <f>+Januar!C136</f>
        <v xml:space="preserve"> [Procent] </v>
      </c>
      <c r="D136" s="4">
        <f>+(D135+$Q$3)/$Q$2</f>
        <v>8.2327044025157239E-2</v>
      </c>
      <c r="E136" s="4">
        <f>+(E135+$Q$3)/$Q$2</f>
        <v>8.2327044025157239E-2</v>
      </c>
      <c r="F136" s="4">
        <f>+(F135+$Q$3)/$Q$2</f>
        <v>8.2327044025157239E-2</v>
      </c>
      <c r="G136" s="31">
        <f>AVERAGE(D136:F136)</f>
        <v>8.2327044025157239E-2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56"/>
    </row>
    <row r="137" spans="1:52">
      <c r="A137" s="260"/>
      <c r="B137" s="17" t="str">
        <f>+Januar!B137</f>
        <v xml:space="preserve"> Glukose middel P (fra HbA1c) </v>
      </c>
      <c r="C137" s="19" t="str">
        <f>+Januar!C137</f>
        <v xml:space="preserve"> [mg/dL]</v>
      </c>
      <c r="D137" s="11">
        <f>D134*$Q$8</f>
        <v>190.54560000000001</v>
      </c>
      <c r="E137" s="11">
        <f>E134*$Q$8</f>
        <v>190.54560000000001</v>
      </c>
      <c r="F137" s="11">
        <f>F134*$Q$8</f>
        <v>190.54560000000001</v>
      </c>
      <c r="G137" s="30">
        <f t="shared" ref="G137:G138" si="26">AVERAGE(D137:F137)</f>
        <v>190.54560000000001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56"/>
    </row>
    <row r="138" spans="1:52" ht="15.75" thickBot="1">
      <c r="A138" s="261"/>
      <c r="B138" s="20" t="str">
        <f>+Januar!B138</f>
        <v xml:space="preserve"> Glukose i blodet</v>
      </c>
      <c r="C138" s="21" t="str">
        <f>+Januar!C138</f>
        <v xml:space="preserve"> [gram]</v>
      </c>
      <c r="D138" s="22">
        <f>$P$10*10*D137/1000</f>
        <v>9.5272800000000011</v>
      </c>
      <c r="E138" s="22">
        <f>$P$10*10*E137/1000</f>
        <v>9.5272800000000011</v>
      </c>
      <c r="F138" s="22">
        <f>$P$10*10*F137/1000</f>
        <v>9.5272800000000011</v>
      </c>
      <c r="G138" s="32">
        <f t="shared" si="26"/>
        <v>9.5272800000000011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56"/>
    </row>
    <row r="139" spans="1:52" ht="15.75" thickBot="1">
      <c r="A139" s="258">
        <v>28</v>
      </c>
      <c r="B139" s="24" t="str">
        <f>+Januar!B139</f>
        <v xml:space="preserve"> Glucose middel P (fra HbA1c IFCC) </v>
      </c>
      <c r="C139" s="36" t="str">
        <f>+Januar!C139</f>
        <v xml:space="preserve"> [mmol/L]</v>
      </c>
      <c r="D139" s="8">
        <v>9.5</v>
      </c>
      <c r="E139" s="8">
        <v>9.5</v>
      </c>
      <c r="F139" s="8">
        <v>9.5</v>
      </c>
      <c r="G139" s="37">
        <f>AVERAGE(D139:F139)</f>
        <v>9.5</v>
      </c>
      <c r="H139" s="241" t="str">
        <f>IF(G139&lt;$I$163,"Under",IF(AND(G139&gt;=$I$163,G139&lt;=$I$165),"Normal",IF(G139&gt;=$I$165,"Over","Prøv igen")))</f>
        <v>Over</v>
      </c>
      <c r="I139" s="76">
        <f>+G139</f>
        <v>9.5</v>
      </c>
      <c r="J139" s="77">
        <f>+G140</f>
        <v>59.609245283018879</v>
      </c>
      <c r="K139" s="83">
        <f>+G141</f>
        <v>7.6037735849056612E-2</v>
      </c>
      <c r="L139" s="79">
        <f>+G142</f>
        <v>172.39840000000001</v>
      </c>
      <c r="M139" s="82">
        <f>+G143</f>
        <v>8.6199200000000005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56"/>
    </row>
    <row r="140" spans="1:52">
      <c r="A140" s="259"/>
      <c r="B140" s="17" t="str">
        <f>+Januar!B140</f>
        <v xml:space="preserve"> Hæmoglobin A1c (IFCC)  </v>
      </c>
      <c r="C140" s="19" t="str">
        <f>+Januar!C140</f>
        <v xml:space="preserve"> [mmol/mol]  </v>
      </c>
      <c r="D140" s="11">
        <f>(D139+$Q$6)/$Q$5-$Q$3</f>
        <v>59.609245283018879</v>
      </c>
      <c r="E140" s="11">
        <f>(E139+$Q$6)/$Q$5-$Q$3</f>
        <v>59.609245283018879</v>
      </c>
      <c r="F140" s="11">
        <f>(F139+$Q$6)/$Q$5-$Q$3</f>
        <v>59.609245283018879</v>
      </c>
      <c r="G140" s="30">
        <f>AVERAGE(D140:F140)</f>
        <v>59.609245283018879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56"/>
    </row>
    <row r="141" spans="1:52">
      <c r="A141" s="259"/>
      <c r="B141" s="17" t="str">
        <f>+Januar!B141</f>
        <v xml:space="preserve"> Hæmoglobin A1c (DCCT) </v>
      </c>
      <c r="C141" s="19" t="str">
        <f>+Januar!C141</f>
        <v xml:space="preserve"> [Procent] </v>
      </c>
      <c r="D141" s="4">
        <f>+(D140+$Q$3)/$Q$2</f>
        <v>7.6037735849056612E-2</v>
      </c>
      <c r="E141" s="4">
        <f>+(E140+$Q$3)/$Q$2</f>
        <v>7.6037735849056612E-2</v>
      </c>
      <c r="F141" s="4">
        <f>+(F140+$Q$3)/$Q$2</f>
        <v>7.6037735849056612E-2</v>
      </c>
      <c r="G141" s="31">
        <f>AVERAGE(D141:F141)</f>
        <v>7.6037735849056612E-2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56"/>
    </row>
    <row r="142" spans="1:52">
      <c r="A142" s="260"/>
      <c r="B142" s="17" t="str">
        <f>+Januar!B142</f>
        <v xml:space="preserve"> Glukose middel P (fra HbA1c) </v>
      </c>
      <c r="C142" s="19" t="str">
        <f>+Januar!C142</f>
        <v xml:space="preserve"> [mg/dL]</v>
      </c>
      <c r="D142" s="11">
        <f>D139*$Q$8</f>
        <v>172.39840000000001</v>
      </c>
      <c r="E142" s="11">
        <f>E139*$Q$8</f>
        <v>172.39840000000001</v>
      </c>
      <c r="F142" s="11">
        <f>F139*$Q$8</f>
        <v>172.39840000000001</v>
      </c>
      <c r="G142" s="30">
        <f t="shared" ref="G142:G143" si="27">AVERAGE(D142:F142)</f>
        <v>172.39840000000001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56"/>
    </row>
    <row r="143" spans="1:52" ht="15.75" thickBot="1">
      <c r="A143" s="261"/>
      <c r="B143" s="20" t="str">
        <f>+Januar!B143</f>
        <v xml:space="preserve"> Glukose i blodet</v>
      </c>
      <c r="C143" s="21" t="str">
        <f>+Januar!C143</f>
        <v xml:space="preserve"> [gram]</v>
      </c>
      <c r="D143" s="22">
        <f>$P$10*10*D142/1000</f>
        <v>8.6199200000000005</v>
      </c>
      <c r="E143" s="22">
        <f>$P$10*10*E142/1000</f>
        <v>8.6199200000000005</v>
      </c>
      <c r="F143" s="22">
        <f>$P$10*10*F142/1000</f>
        <v>8.6199200000000005</v>
      </c>
      <c r="G143" s="32">
        <f t="shared" si="27"/>
        <v>8.6199200000000005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56"/>
    </row>
    <row r="144" spans="1:52" ht="15.75" thickBot="1">
      <c r="A144" s="258">
        <v>29</v>
      </c>
      <c r="B144" s="24" t="str">
        <f>+Januar!B144</f>
        <v xml:space="preserve"> Glucose middel P (fra HbA1c IFCC) </v>
      </c>
      <c r="C144" s="36" t="str">
        <f>+Januar!C144</f>
        <v xml:space="preserve"> [mmol/L]</v>
      </c>
      <c r="D144" s="8">
        <v>9.4</v>
      </c>
      <c r="E144" s="8">
        <v>9.4</v>
      </c>
      <c r="F144" s="8">
        <v>9.4</v>
      </c>
      <c r="G144" s="37">
        <f>AVERAGE(D144:F144)</f>
        <v>9.4</v>
      </c>
      <c r="H144" s="241" t="str">
        <f>IF(G144&lt;$I$163,"Under",IF(AND(G144&gt;=$I$163,G144&lt;=$I$165),"Normal",IF(G144&gt;=$I$165,"Over","Prøv igen")))</f>
        <v>Over</v>
      </c>
      <c r="I144" s="76">
        <f>+G144</f>
        <v>9.4</v>
      </c>
      <c r="J144" s="77">
        <f>+G145</f>
        <v>58.921823899371077</v>
      </c>
      <c r="K144" s="83">
        <f>+G146</f>
        <v>7.5408805031446549E-2</v>
      </c>
      <c r="L144" s="79">
        <f>+G147</f>
        <v>170.58368000000002</v>
      </c>
      <c r="M144" s="82">
        <f>+G148</f>
        <v>8.5291840000000008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56"/>
    </row>
    <row r="145" spans="1:52">
      <c r="A145" s="259"/>
      <c r="B145" s="17" t="str">
        <f>+Januar!B145</f>
        <v xml:space="preserve"> Hæmoglobin A1c (IFCC)  </v>
      </c>
      <c r="C145" s="19" t="str">
        <f>+Januar!C145</f>
        <v xml:space="preserve"> [mmol/mol]  </v>
      </c>
      <c r="D145" s="11">
        <f>(D144+$Q$6)/$Q$5-$Q$3</f>
        <v>58.921823899371077</v>
      </c>
      <c r="E145" s="11">
        <f>(E144+$Q$6)/$Q$5-$Q$3</f>
        <v>58.921823899371077</v>
      </c>
      <c r="F145" s="11">
        <f>(F144+$Q$6)/$Q$5-$Q$3</f>
        <v>58.921823899371077</v>
      </c>
      <c r="G145" s="30">
        <f>AVERAGE(D145:F145)</f>
        <v>58.921823899371077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56"/>
    </row>
    <row r="146" spans="1:52">
      <c r="A146" s="259"/>
      <c r="B146" s="17" t="str">
        <f>+Januar!B146</f>
        <v xml:space="preserve"> Hæmoglobin A1c (DCCT) </v>
      </c>
      <c r="C146" s="19" t="str">
        <f>+Januar!C146</f>
        <v xml:space="preserve"> [Procent] </v>
      </c>
      <c r="D146" s="4">
        <f>+(D145+$Q$3)/$Q$2</f>
        <v>7.5408805031446549E-2</v>
      </c>
      <c r="E146" s="4">
        <f>+(E145+$Q$3)/$Q$2</f>
        <v>7.5408805031446549E-2</v>
      </c>
      <c r="F146" s="4">
        <f>+(F145+$Q$3)/$Q$2</f>
        <v>7.5408805031446549E-2</v>
      </c>
      <c r="G146" s="31">
        <f>AVERAGE(D146:F146)</f>
        <v>7.5408805031446549E-2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56"/>
    </row>
    <row r="147" spans="1:52">
      <c r="A147" s="260"/>
      <c r="B147" s="17" t="str">
        <f>+Januar!B147</f>
        <v xml:space="preserve"> Glukose middel P (fra HbA1c) </v>
      </c>
      <c r="C147" s="19" t="str">
        <f>+Januar!C147</f>
        <v xml:space="preserve"> [mg/dL]</v>
      </c>
      <c r="D147" s="11">
        <f>D144*$Q$8</f>
        <v>170.58368000000002</v>
      </c>
      <c r="E147" s="11">
        <f>E144*$Q$8</f>
        <v>170.58368000000002</v>
      </c>
      <c r="F147" s="11">
        <f>F144*$Q$8</f>
        <v>170.58368000000002</v>
      </c>
      <c r="G147" s="30">
        <f t="shared" ref="G147:G148" si="28">AVERAGE(D147:F147)</f>
        <v>170.58368000000002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56"/>
    </row>
    <row r="148" spans="1:52" ht="15.75" thickBot="1">
      <c r="A148" s="261"/>
      <c r="B148" s="20" t="str">
        <f>+Januar!B148</f>
        <v xml:space="preserve"> Glukose i blodet</v>
      </c>
      <c r="C148" s="21" t="str">
        <f>+Januar!C148</f>
        <v xml:space="preserve"> [gram]</v>
      </c>
      <c r="D148" s="22">
        <f>$P$10*10*D147/1000</f>
        <v>8.5291840000000008</v>
      </c>
      <c r="E148" s="22">
        <f>$P$10*10*E147/1000</f>
        <v>8.5291840000000008</v>
      </c>
      <c r="F148" s="22">
        <f>$P$10*10*F147/1000</f>
        <v>8.5291840000000008</v>
      </c>
      <c r="G148" s="32">
        <f t="shared" si="28"/>
        <v>8.5291840000000008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56"/>
    </row>
    <row r="149" spans="1:52" ht="15.75" thickBot="1">
      <c r="A149" s="258">
        <v>30</v>
      </c>
      <c r="B149" s="24" t="str">
        <f>+Januar!B149</f>
        <v xml:space="preserve"> Glucose middel P (fra HbA1c IFCC) </v>
      </c>
      <c r="C149" s="36" t="str">
        <f>+Januar!C149</f>
        <v xml:space="preserve"> [mmol/L]</v>
      </c>
      <c r="D149" s="8">
        <v>9</v>
      </c>
      <c r="E149" s="8">
        <v>9</v>
      </c>
      <c r="F149" s="8">
        <v>9</v>
      </c>
      <c r="G149" s="37">
        <f>AVERAGE(D149:F149)</f>
        <v>9</v>
      </c>
      <c r="H149" s="241" t="str">
        <f>IF(G149&lt;$I$163,"Under",IF(AND(G149&gt;=$I$163,G149&lt;=$I$165),"Normal",IF(G149&gt;=$I$165,"Over","Prøv igen")))</f>
        <v>Over</v>
      </c>
      <c r="I149" s="76">
        <f>+G149</f>
        <v>9</v>
      </c>
      <c r="J149" s="77">
        <f>+G150</f>
        <v>56.17213836477989</v>
      </c>
      <c r="K149" s="83">
        <f>+G151</f>
        <v>7.2893081761006298E-2</v>
      </c>
      <c r="L149" s="79">
        <f>+G152</f>
        <v>163.32480000000001</v>
      </c>
      <c r="M149" s="82">
        <f>+G153</f>
        <v>8.1662400000000002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56"/>
    </row>
    <row r="150" spans="1:52">
      <c r="A150" s="259"/>
      <c r="B150" s="17" t="str">
        <f>+Januar!B150</f>
        <v xml:space="preserve"> Hæmoglobin A1c (IFCC)  </v>
      </c>
      <c r="C150" s="19" t="str">
        <f>+Januar!C150</f>
        <v xml:space="preserve"> [mmol/mol]  </v>
      </c>
      <c r="D150" s="11">
        <f>(D149+$Q$6)/$Q$5-$Q$3</f>
        <v>56.172138364779883</v>
      </c>
      <c r="E150" s="11">
        <f>(E149+$Q$6)/$Q$5-$Q$3</f>
        <v>56.172138364779883</v>
      </c>
      <c r="F150" s="11">
        <f>(F149+$Q$6)/$Q$5-$Q$3</f>
        <v>56.172138364779883</v>
      </c>
      <c r="G150" s="30">
        <f>AVERAGE(D150:F150)</f>
        <v>56.17213836477989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56"/>
    </row>
    <row r="151" spans="1:52">
      <c r="A151" s="259"/>
      <c r="B151" s="17" t="str">
        <f>+Januar!B151</f>
        <v xml:space="preserve"> Hæmoglobin A1c (DCCT) </v>
      </c>
      <c r="C151" s="19" t="str">
        <f>+Januar!C151</f>
        <v xml:space="preserve"> [Procent] </v>
      </c>
      <c r="D151" s="4">
        <f>+(D150+$Q$3)/$Q$2</f>
        <v>7.2893081761006298E-2</v>
      </c>
      <c r="E151" s="4">
        <f>+(E150+$Q$3)/$Q$2</f>
        <v>7.2893081761006298E-2</v>
      </c>
      <c r="F151" s="4">
        <f>+(F150+$Q$3)/$Q$2</f>
        <v>7.2893081761006298E-2</v>
      </c>
      <c r="G151" s="31">
        <f>AVERAGE(D151:F151)</f>
        <v>7.2893081761006298E-2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56"/>
    </row>
    <row r="152" spans="1:52">
      <c r="A152" s="260"/>
      <c r="B152" s="17" t="str">
        <f>+Januar!B152</f>
        <v xml:space="preserve"> Glukose middel P (fra HbA1c) </v>
      </c>
      <c r="C152" s="19" t="str">
        <f>+Januar!C152</f>
        <v xml:space="preserve"> [mg/dL]</v>
      </c>
      <c r="D152" s="11">
        <f>D149*$Q$8</f>
        <v>163.32480000000001</v>
      </c>
      <c r="E152" s="11">
        <f>E149*$Q$8</f>
        <v>163.32480000000001</v>
      </c>
      <c r="F152" s="11">
        <f>F149*$Q$8</f>
        <v>163.32480000000001</v>
      </c>
      <c r="G152" s="30">
        <f t="shared" ref="G152:G153" si="29">AVERAGE(D152:F152)</f>
        <v>163.32480000000001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56"/>
    </row>
    <row r="153" spans="1:52" ht="15.75" thickBot="1">
      <c r="A153" s="261"/>
      <c r="B153" s="20" t="str">
        <f>+Januar!B153</f>
        <v xml:space="preserve"> Glukose i blodet</v>
      </c>
      <c r="C153" s="21" t="str">
        <f>+Januar!C153</f>
        <v xml:space="preserve"> [gram]</v>
      </c>
      <c r="D153" s="22">
        <f>$P$10*10*D152/1000</f>
        <v>8.1662400000000002</v>
      </c>
      <c r="E153" s="22">
        <f>$P$10*10*E152/1000</f>
        <v>8.1662400000000002</v>
      </c>
      <c r="F153" s="22">
        <f>$P$10*10*F152/1000</f>
        <v>8.1662400000000002</v>
      </c>
      <c r="G153" s="32">
        <f t="shared" si="29"/>
        <v>8.1662400000000002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56"/>
    </row>
    <row r="154" spans="1:52" ht="15.75" thickBot="1">
      <c r="A154" s="255">
        <v>31</v>
      </c>
      <c r="B154" s="24" t="str">
        <f>+Januar!B154</f>
        <v xml:space="preserve"> Glucose middel P (fra HbA1c IFCC) </v>
      </c>
      <c r="C154" s="36" t="str">
        <f>+Januar!C154</f>
        <v xml:space="preserve"> [mmol/L]</v>
      </c>
      <c r="D154" s="8">
        <v>9.8000000000000007</v>
      </c>
      <c r="E154" s="8">
        <v>9.8000000000000007</v>
      </c>
      <c r="F154" s="8">
        <v>9.8000000000000007</v>
      </c>
      <c r="G154" s="37">
        <f>AVERAGE(D154:F154)</f>
        <v>9.8000000000000007</v>
      </c>
      <c r="H154" s="244" t="str">
        <f>IF(G154&lt;$I$163,"Under",IF(AND(G154&gt;=$I$163,G154&lt;=$I$165),"Normal",IF(G154&gt;=$I$165,"Over","Prøv igen")))</f>
        <v>Over</v>
      </c>
      <c r="I154" s="76">
        <f>+G154</f>
        <v>9.8000000000000007</v>
      </c>
      <c r="J154" s="77">
        <f>+G155</f>
        <v>61.671509433962264</v>
      </c>
      <c r="K154" s="83">
        <f>+G156</f>
        <v>7.79245283018868E-2</v>
      </c>
      <c r="L154" s="79">
        <f>+G157</f>
        <v>177.84256000000002</v>
      </c>
      <c r="M154" s="82">
        <f>+G158</f>
        <v>8.8921280000000014</v>
      </c>
      <c r="N154" s="81">
        <v>31</v>
      </c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56"/>
    </row>
    <row r="155" spans="1:52">
      <c r="A155" s="256"/>
      <c r="B155" s="17" t="str">
        <f>+Januar!B155</f>
        <v xml:space="preserve"> Hæmoglobin A1c (IFCC)  </v>
      </c>
      <c r="C155" s="19" t="str">
        <f>+Januar!C155</f>
        <v xml:space="preserve"> [mmol/mol]  </v>
      </c>
      <c r="D155" s="11">
        <f>(D154+$Q$6)/$Q$5-$Q$3</f>
        <v>61.671509433962271</v>
      </c>
      <c r="E155" s="11">
        <f>(E154+$Q$6)/$Q$5-$Q$3</f>
        <v>61.671509433962271</v>
      </c>
      <c r="F155" s="11">
        <f>(F154+$Q$6)/$Q$5-$Q$3</f>
        <v>61.671509433962271</v>
      </c>
      <c r="G155" s="30">
        <f>AVERAGE(D155:F155)</f>
        <v>61.671509433962264</v>
      </c>
      <c r="H155" s="245"/>
      <c r="I155" s="145"/>
      <c r="J155" s="146"/>
      <c r="K155" s="146"/>
      <c r="L155" s="146"/>
      <c r="M155" s="146"/>
      <c r="N155" s="194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56"/>
    </row>
    <row r="156" spans="1:52">
      <c r="A156" s="256"/>
      <c r="B156" s="17" t="str">
        <f>+Januar!B156</f>
        <v xml:space="preserve"> Hæmoglobin A1c (DCCT) </v>
      </c>
      <c r="C156" s="19" t="str">
        <f>+Januar!C156</f>
        <v xml:space="preserve"> [Procent] </v>
      </c>
      <c r="D156" s="4">
        <f>+(D155+$Q$3)/$Q$2</f>
        <v>7.79245283018868E-2</v>
      </c>
      <c r="E156" s="4">
        <f>+(E155+$Q$3)/$Q$2</f>
        <v>7.79245283018868E-2</v>
      </c>
      <c r="F156" s="4">
        <f>+(F155+$Q$3)/$Q$2</f>
        <v>7.79245283018868E-2</v>
      </c>
      <c r="G156" s="31">
        <f>AVERAGE(D156:F156)</f>
        <v>7.79245283018868E-2</v>
      </c>
      <c r="H156" s="245"/>
      <c r="I156" s="148"/>
      <c r="J156" s="149"/>
      <c r="K156" s="149"/>
      <c r="L156" s="149"/>
      <c r="M156" s="149"/>
      <c r="N156" s="195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56"/>
    </row>
    <row r="157" spans="1:52">
      <c r="A157" s="256"/>
      <c r="B157" s="17" t="str">
        <f>+Januar!B157</f>
        <v xml:space="preserve"> Glukose middel P (fra HbA1c) </v>
      </c>
      <c r="C157" s="19" t="str">
        <f>+Januar!C157</f>
        <v xml:space="preserve"> [mg/dL]</v>
      </c>
      <c r="D157" s="11">
        <f>D154*$Q$8</f>
        <v>177.84256000000002</v>
      </c>
      <c r="E157" s="11">
        <f>E154*$Q$8</f>
        <v>177.84256000000002</v>
      </c>
      <c r="F157" s="11">
        <f>F154*$Q$8</f>
        <v>177.84256000000002</v>
      </c>
      <c r="G157" s="30">
        <f t="shared" ref="G157:G158" si="30">AVERAGE(D157:F157)</f>
        <v>177.84256000000002</v>
      </c>
      <c r="H157" s="245"/>
      <c r="I157" s="148"/>
      <c r="J157" s="149"/>
      <c r="K157" s="149"/>
      <c r="L157" s="149"/>
      <c r="M157" s="149"/>
      <c r="N157" s="195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56"/>
    </row>
    <row r="158" spans="1:52" ht="15.75" thickBot="1">
      <c r="A158" s="257"/>
      <c r="B158" s="20" t="str">
        <f>+Januar!B158</f>
        <v xml:space="preserve"> Glukose i blodet</v>
      </c>
      <c r="C158" s="21" t="str">
        <f>+Januar!C158</f>
        <v xml:space="preserve"> [gram]</v>
      </c>
      <c r="D158" s="22">
        <f>$P$10*10*D157/1000</f>
        <v>8.8921280000000014</v>
      </c>
      <c r="E158" s="22">
        <f>$P$10*10*E157/1000</f>
        <v>8.8921280000000014</v>
      </c>
      <c r="F158" s="22">
        <f>$P$10*10*F157/1000</f>
        <v>8.8921280000000014</v>
      </c>
      <c r="G158" s="32">
        <f t="shared" si="30"/>
        <v>8.8921280000000014</v>
      </c>
      <c r="H158" s="246"/>
      <c r="I158" s="151"/>
      <c r="J158" s="152"/>
      <c r="K158" s="152"/>
      <c r="L158" s="152"/>
      <c r="M158" s="152"/>
      <c r="N158" s="196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56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9.806451612903226</v>
      </c>
      <c r="J159" s="50">
        <f>(AVERAGE(J4:J154))</f>
        <v>61.715859200649234</v>
      </c>
      <c r="K159" s="60">
        <f>(AVERAGE(K4:K154))</f>
        <v>7.7426021014106367E-2</v>
      </c>
      <c r="L159" s="50">
        <f>(AVERAGE(L4:L154))</f>
        <v>177.95963870967742</v>
      </c>
      <c r="M159" s="49">
        <f>(AVERAGE(M4:M154))</f>
        <v>8.8979819354838714</v>
      </c>
      <c r="N159" s="61" t="str">
        <f>CONCATENATE(G3,A2,B2)</f>
        <v>Avg Mar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56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tr">
        <f>+Januar!I160</f>
        <v>Avg. værdier for raske personer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56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56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tr">
        <f>+Januar!I162</f>
        <v>Minimum for normal område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56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56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56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56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43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56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43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56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43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56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68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58"/>
    </row>
  </sheetData>
  <mergeCells count="75">
    <mergeCell ref="A1:H1"/>
    <mergeCell ref="A2:A3"/>
    <mergeCell ref="B2:C3"/>
    <mergeCell ref="D2:G2"/>
    <mergeCell ref="I3:M3"/>
    <mergeCell ref="A4:A8"/>
    <mergeCell ref="H4:H8"/>
    <mergeCell ref="P14:Q14"/>
    <mergeCell ref="A29:A33"/>
    <mergeCell ref="H29:H33"/>
    <mergeCell ref="A9:A13"/>
    <mergeCell ref="H9:H13"/>
    <mergeCell ref="A14:A18"/>
    <mergeCell ref="H14:H18"/>
    <mergeCell ref="A34:A38"/>
    <mergeCell ref="H34:H38"/>
    <mergeCell ref="A19:A23"/>
    <mergeCell ref="H19:H23"/>
    <mergeCell ref="A24:A28"/>
    <mergeCell ref="H24:H28"/>
    <mergeCell ref="A49:A53"/>
    <mergeCell ref="H49:H53"/>
    <mergeCell ref="A54:A58"/>
    <mergeCell ref="H54:H58"/>
    <mergeCell ref="A39:A43"/>
    <mergeCell ref="H39:H43"/>
    <mergeCell ref="A44:A48"/>
    <mergeCell ref="H44:H48"/>
    <mergeCell ref="A69:A73"/>
    <mergeCell ref="H69:H73"/>
    <mergeCell ref="A74:A78"/>
    <mergeCell ref="H74:H78"/>
    <mergeCell ref="A59:A63"/>
    <mergeCell ref="H59:H63"/>
    <mergeCell ref="A64:A68"/>
    <mergeCell ref="H64:H68"/>
    <mergeCell ref="A89:A93"/>
    <mergeCell ref="H89:H93"/>
    <mergeCell ref="A94:A98"/>
    <mergeCell ref="H94:H98"/>
    <mergeCell ref="A79:A83"/>
    <mergeCell ref="H79:H83"/>
    <mergeCell ref="A84:A88"/>
    <mergeCell ref="H84:H88"/>
    <mergeCell ref="A109:A113"/>
    <mergeCell ref="H109:H113"/>
    <mergeCell ref="A114:A118"/>
    <mergeCell ref="H114:H118"/>
    <mergeCell ref="A99:A103"/>
    <mergeCell ref="H99:H103"/>
    <mergeCell ref="A104:A108"/>
    <mergeCell ref="H104:H108"/>
    <mergeCell ref="B160:G160"/>
    <mergeCell ref="I160:M160"/>
    <mergeCell ref="N160:N165"/>
    <mergeCell ref="B162:G162"/>
    <mergeCell ref="I162:M162"/>
    <mergeCell ref="B163:G163"/>
    <mergeCell ref="I164:M164"/>
    <mergeCell ref="A149:A153"/>
    <mergeCell ref="H149:H153"/>
    <mergeCell ref="A154:A158"/>
    <mergeCell ref="H154:H158"/>
    <mergeCell ref="A139:A143"/>
    <mergeCell ref="H139:H143"/>
    <mergeCell ref="A144:A148"/>
    <mergeCell ref="H144:H148"/>
    <mergeCell ref="A129:A133"/>
    <mergeCell ref="H129:H133"/>
    <mergeCell ref="A134:A138"/>
    <mergeCell ref="H134:H138"/>
    <mergeCell ref="A119:A123"/>
    <mergeCell ref="H119:H123"/>
    <mergeCell ref="A124:A128"/>
    <mergeCell ref="H124:H128"/>
  </mergeCells>
  <dataValidations disablePrompts="1"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169"/>
  <sheetViews>
    <sheetView workbookViewId="0">
      <selection sqref="A1:H1"/>
    </sheetView>
  </sheetViews>
  <sheetFormatPr defaultRowHeight="15"/>
  <cols>
    <col min="1" max="1" width="9.7109375" style="192" customWidth="1"/>
    <col min="2" max="2" width="30.7109375" customWidth="1"/>
    <col min="3" max="3" width="11.7109375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2.42578125" bestFit="1" customWidth="1"/>
    <col min="15" max="15" width="3.7109375" customWidth="1"/>
    <col min="16" max="16" width="29.5703125" customWidth="1"/>
    <col min="17" max="17" width="11.7109375" customWidth="1"/>
    <col min="18" max="18" width="3.7109375" customWidth="1"/>
    <col min="19" max="19" width="38.28515625" bestFit="1" customWidth="1"/>
    <col min="20" max="20" width="10.14062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Apr </v>
      </c>
      <c r="O1" s="92"/>
      <c r="P1" s="138" t="s">
        <v>45</v>
      </c>
      <c r="Q1" s="92"/>
      <c r="R1" s="92"/>
      <c r="S1" s="179" t="s">
        <v>77</v>
      </c>
      <c r="T1" s="181">
        <f>(T4+Q6)/(Q4/Q2)-Q3</f>
        <v>61.71585920064922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120"/>
    </row>
    <row r="2" spans="1:52" ht="15.75" thickBot="1">
      <c r="A2" s="247" t="s">
        <v>75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16">
        <f>+Januar!H2</f>
        <v>19</v>
      </c>
      <c r="I2" s="113">
        <f>+Marts!I159</f>
        <v>9.806451612903226</v>
      </c>
      <c r="J2" s="140">
        <f>+Marts!J159</f>
        <v>61.715859200649234</v>
      </c>
      <c r="K2" s="139">
        <f>+Marts!K159</f>
        <v>7.7426021014106367E-2</v>
      </c>
      <c r="L2" s="140">
        <f>+Marts!L159</f>
        <v>177.95963870967742</v>
      </c>
      <c r="M2" s="113">
        <f>+Marts!M159</f>
        <v>8.8979819354838714</v>
      </c>
      <c r="N2" s="90" t="str">
        <f>CONCATENATE(G3,Marts!$H$3)</f>
        <v xml:space="preserve">Avg Mar </v>
      </c>
      <c r="O2" s="42"/>
      <c r="P2" s="94" t="s">
        <v>17</v>
      </c>
      <c r="Q2" s="94">
        <v>1093</v>
      </c>
      <c r="R2" s="42"/>
      <c r="S2" s="200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18"/>
    </row>
    <row r="3" spans="1:52" ht="15.75" thickBot="1">
      <c r="A3" s="248"/>
      <c r="B3" s="277"/>
      <c r="C3" s="277"/>
      <c r="D3" s="115" t="str">
        <f>+Januar!D3</f>
        <v>Morgen</v>
      </c>
      <c r="E3" s="115" t="str">
        <f>+Januar!E3</f>
        <v>Middag</v>
      </c>
      <c r="F3" s="115" t="str">
        <f>+Januar!F3</f>
        <v>Aften</v>
      </c>
      <c r="G3" s="115" t="str">
        <f>+Januar!G3</f>
        <v xml:space="preserve">Avg </v>
      </c>
      <c r="H3" s="91" t="s">
        <v>46</v>
      </c>
      <c r="I3" s="249" t="str">
        <f>+Januar!I3</f>
        <v>Aktuelle middel værdier for denne måned</v>
      </c>
      <c r="J3" s="250"/>
      <c r="K3" s="250"/>
      <c r="L3" s="250"/>
      <c r="M3" s="251"/>
      <c r="N3" s="118" t="s">
        <v>0</v>
      </c>
      <c r="O3" s="42"/>
      <c r="P3" s="94" t="s">
        <v>18</v>
      </c>
      <c r="Q3" s="94">
        <v>23.5</v>
      </c>
      <c r="R3" s="42"/>
      <c r="S3" s="42" t="str">
        <f>CONCATENATE(A2,B2)</f>
        <v>Apr 2019</v>
      </c>
      <c r="T3" s="175" t="str">
        <f>CONCATENATE(G3,Marts!H3)</f>
        <v xml:space="preserve">Avg Mar </v>
      </c>
      <c r="U3" s="117">
        <v>1</v>
      </c>
      <c r="V3" s="117">
        <v>2</v>
      </c>
      <c r="W3" s="117">
        <v>3</v>
      </c>
      <c r="X3" s="117">
        <v>4</v>
      </c>
      <c r="Y3" s="117">
        <v>5</v>
      </c>
      <c r="Z3" s="117">
        <v>6</v>
      </c>
      <c r="AA3" s="117">
        <v>7</v>
      </c>
      <c r="AB3" s="117">
        <v>8</v>
      </c>
      <c r="AC3" s="117">
        <v>9</v>
      </c>
      <c r="AD3" s="117">
        <v>10</v>
      </c>
      <c r="AE3" s="117">
        <v>11</v>
      </c>
      <c r="AF3" s="117">
        <v>12</v>
      </c>
      <c r="AG3" s="117">
        <v>13</v>
      </c>
      <c r="AH3" s="117">
        <v>14</v>
      </c>
      <c r="AI3" s="117">
        <v>15</v>
      </c>
      <c r="AJ3" s="117">
        <v>16</v>
      </c>
      <c r="AK3" s="117">
        <v>17</v>
      </c>
      <c r="AL3" s="117">
        <v>18</v>
      </c>
      <c r="AM3" s="117">
        <v>19</v>
      </c>
      <c r="AN3" s="117">
        <v>20</v>
      </c>
      <c r="AO3" s="117">
        <v>21</v>
      </c>
      <c r="AP3" s="117">
        <v>22</v>
      </c>
      <c r="AQ3" s="117">
        <v>23</v>
      </c>
      <c r="AR3" s="117">
        <v>24</v>
      </c>
      <c r="AS3" s="117">
        <v>25</v>
      </c>
      <c r="AT3" s="117">
        <v>26</v>
      </c>
      <c r="AU3" s="117">
        <v>27</v>
      </c>
      <c r="AV3" s="117">
        <v>28</v>
      </c>
      <c r="AW3" s="117">
        <v>29</v>
      </c>
      <c r="AX3" s="117">
        <v>30</v>
      </c>
      <c r="AY3" s="117"/>
      <c r="AZ3" s="95" t="str">
        <f>CONCATENATE("Avg.",H3)</f>
        <v>Avg.Apr</v>
      </c>
    </row>
    <row r="4" spans="1:52" ht="15.75" thickBot="1">
      <c r="A4" s="255">
        <v>1</v>
      </c>
      <c r="B4" s="24" t="str">
        <f>+Januar!B4</f>
        <v xml:space="preserve"> Glucose middel P (fra HbA1c IFCC) </v>
      </c>
      <c r="C4" s="36" t="str">
        <f>+Januar!C4</f>
        <v xml:space="preserve"> [mmol/L]</v>
      </c>
      <c r="D4" s="8">
        <v>8.3000000000000007</v>
      </c>
      <c r="E4" s="8">
        <v>8.3000000000000007</v>
      </c>
      <c r="F4" s="8">
        <v>8.3000000000000007</v>
      </c>
      <c r="G4" s="41">
        <f>AVERAGE(D4:F4)</f>
        <v>8.3000000000000007</v>
      </c>
      <c r="H4" s="241" t="str">
        <f>IF(G4&lt;$I$163,"Under",IF(AND(G4&gt;=$I$163,G4&lt;=$I$165),"Normal",IF(G4&gt;=$I$165,"Over","Prøv igen")))</f>
        <v>Over</v>
      </c>
      <c r="I4" s="84">
        <f>+G4</f>
        <v>8.3000000000000007</v>
      </c>
      <c r="J4" s="85">
        <f>+G5</f>
        <v>51.36018867924529</v>
      </c>
      <c r="K4" s="86">
        <f>+G6</f>
        <v>6.8490566037735859E-2</v>
      </c>
      <c r="L4" s="87">
        <f>+G7</f>
        <v>150.62176000000002</v>
      </c>
      <c r="M4" s="88">
        <f>+G8</f>
        <v>7.5310880000000013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 [mmol/L]</v>
      </c>
      <c r="T4" s="114">
        <f>+I2</f>
        <v>9.806451612903226</v>
      </c>
      <c r="U4" s="97">
        <f>+I4</f>
        <v>8.3000000000000007</v>
      </c>
      <c r="V4" s="97">
        <f>+I9</f>
        <v>10.5</v>
      </c>
      <c r="W4" s="97">
        <f>+I14</f>
        <v>8.3000000000000007</v>
      </c>
      <c r="X4" s="97">
        <f>+I19</f>
        <v>9.4</v>
      </c>
      <c r="Y4" s="97">
        <f>+I24</f>
        <v>9.4</v>
      </c>
      <c r="Z4" s="97">
        <f>+I29</f>
        <v>8.6</v>
      </c>
      <c r="AA4" s="97">
        <f>+I34</f>
        <v>8.6999999999999993</v>
      </c>
      <c r="AB4" s="97">
        <f>+I39</f>
        <v>9.1999999999999993</v>
      </c>
      <c r="AC4" s="97">
        <f>+I44</f>
        <v>8.3666666666666654</v>
      </c>
      <c r="AD4" s="97">
        <f>+I49</f>
        <v>7.8</v>
      </c>
      <c r="AE4" s="97">
        <f>+I54</f>
        <v>8.6999999999999993</v>
      </c>
      <c r="AF4" s="97">
        <f>+I59</f>
        <v>8.9</v>
      </c>
      <c r="AG4" s="97">
        <f>+I64</f>
        <v>8</v>
      </c>
      <c r="AH4" s="97">
        <f>+I69</f>
        <v>8.1999999999999993</v>
      </c>
      <c r="AI4" s="97">
        <f>+I74</f>
        <v>7.5</v>
      </c>
      <c r="AJ4" s="97">
        <f>+I79</f>
        <v>8</v>
      </c>
      <c r="AK4" s="97">
        <f>+I84</f>
        <v>8</v>
      </c>
      <c r="AL4" s="97">
        <f>+I89</f>
        <v>8</v>
      </c>
      <c r="AM4" s="97">
        <f>+I94</f>
        <v>8.8000000000000007</v>
      </c>
      <c r="AN4" s="97">
        <f>+I99</f>
        <v>9.6</v>
      </c>
      <c r="AO4" s="97">
        <f>+I104</f>
        <v>8</v>
      </c>
      <c r="AP4" s="97">
        <f>+I109</f>
        <v>8.8000000000000007</v>
      </c>
      <c r="AQ4" s="97">
        <f>+I114</f>
        <v>9.5</v>
      </c>
      <c r="AR4" s="97">
        <f>+I119</f>
        <v>9.5</v>
      </c>
      <c r="AS4" s="97">
        <f>+I124</f>
        <v>9.2000000000000011</v>
      </c>
      <c r="AT4" s="97">
        <f>+I129</f>
        <v>10.5</v>
      </c>
      <c r="AU4" s="97">
        <f>+I134</f>
        <v>9.8000000000000007</v>
      </c>
      <c r="AV4" s="97">
        <f>+I139</f>
        <v>9.6999999999999993</v>
      </c>
      <c r="AW4" s="97">
        <f>+I144</f>
        <v>10.800000000000002</v>
      </c>
      <c r="AX4" s="97">
        <f>+I149</f>
        <v>8.6</v>
      </c>
      <c r="AY4" s="97">
        <f>+I154</f>
        <v>0</v>
      </c>
      <c r="AZ4" s="98">
        <f>AVERAGE(U4:AY4)</f>
        <v>8.6021505376344098</v>
      </c>
    </row>
    <row r="5" spans="1:52">
      <c r="A5" s="256"/>
      <c r="B5" s="17" t="str">
        <f>+Januar!B5</f>
        <v xml:space="preserve"> Hæmoglobin A1c (IFCC)  </v>
      </c>
      <c r="C5" s="19" t="str">
        <f>+Januar!C5</f>
        <v xml:space="preserve"> [mmol/mol]  </v>
      </c>
      <c r="D5" s="10">
        <f>(D4+$Q$6)/$Q$5-$Q$3</f>
        <v>51.360188679245297</v>
      </c>
      <c r="E5" s="10">
        <f>(E4+$Q$6)/$Q$5-$Q$3</f>
        <v>51.360188679245297</v>
      </c>
      <c r="F5" s="10">
        <f>(F4+$Q$6)/$Q$5-$Q$3</f>
        <v>51.360188679245297</v>
      </c>
      <c r="G5" s="28">
        <f>AVERAGE(D5:F5)</f>
        <v>51.36018867924529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 Hæmoglobin A1c (IFCC)   [mmol/mol]  </v>
      </c>
      <c r="T5" s="233">
        <f>+J2</f>
        <v>61.715859200649234</v>
      </c>
      <c r="U5" s="101">
        <f>+J4</f>
        <v>51.36018867924529</v>
      </c>
      <c r="V5" s="101">
        <f>+J9</f>
        <v>66.483459119496857</v>
      </c>
      <c r="W5" s="101">
        <f>+J14</f>
        <v>51.36018867924529</v>
      </c>
      <c r="X5" s="101">
        <f>+J19</f>
        <v>58.921823899371077</v>
      </c>
      <c r="Y5" s="101">
        <f>+J24</f>
        <v>58.921823899371077</v>
      </c>
      <c r="Z5" s="101">
        <f>+J29</f>
        <v>53.422452830188682</v>
      </c>
      <c r="AA5" s="101">
        <f>+J34</f>
        <v>54.109874213836484</v>
      </c>
      <c r="AB5" s="101">
        <f>+J39</f>
        <v>57.546981132075473</v>
      </c>
      <c r="AC5" s="101">
        <f>+J44</f>
        <v>51.818469601677151</v>
      </c>
      <c r="AD5" s="101">
        <f>+J49</f>
        <v>47.923081761006301</v>
      </c>
      <c r="AE5" s="101">
        <f>+J54</f>
        <v>54.109874213836484</v>
      </c>
      <c r="AF5" s="101">
        <f>+J59</f>
        <v>55.484716981132088</v>
      </c>
      <c r="AG5" s="101">
        <f>+J64</f>
        <v>49.297924528301884</v>
      </c>
      <c r="AH5" s="101">
        <f>+J69</f>
        <v>50.672767295597481</v>
      </c>
      <c r="AI5" s="101">
        <f>+J74</f>
        <v>45.860817610062895</v>
      </c>
      <c r="AJ5" s="101">
        <f>+J79</f>
        <v>49.297924528301884</v>
      </c>
      <c r="AK5" s="101">
        <f>+J84</f>
        <v>49.297924528301884</v>
      </c>
      <c r="AL5" s="101">
        <f>+J89</f>
        <v>49.297924528301884</v>
      </c>
      <c r="AM5" s="101">
        <f>+J94</f>
        <v>54.797295597484293</v>
      </c>
      <c r="AN5" s="101">
        <f>+J99</f>
        <v>60.29666666666666</v>
      </c>
      <c r="AO5" s="101">
        <f>+J104</f>
        <v>49.297924528301884</v>
      </c>
      <c r="AP5" s="101">
        <f>+J109</f>
        <v>54.797295597484293</v>
      </c>
      <c r="AQ5" s="101">
        <f>+J114</f>
        <v>59.609245283018879</v>
      </c>
      <c r="AR5" s="101">
        <f>+J119</f>
        <v>59.609245283018879</v>
      </c>
      <c r="AS5" s="101">
        <f>+J124</f>
        <v>57.546981132075473</v>
      </c>
      <c r="AT5" s="101">
        <f>+J129</f>
        <v>66.483459119496857</v>
      </c>
      <c r="AU5" s="101">
        <f>+J134</f>
        <v>61.671509433962264</v>
      </c>
      <c r="AV5" s="101">
        <f>+J139</f>
        <v>60.984088050314462</v>
      </c>
      <c r="AW5" s="101">
        <f>+J144</f>
        <v>68.545723270440263</v>
      </c>
      <c r="AX5" s="101">
        <f>+J149</f>
        <v>53.422452830188682</v>
      </c>
      <c r="AY5" s="101">
        <f>+J154</f>
        <v>0</v>
      </c>
      <c r="AZ5" s="98">
        <f>AVERAGE(U5:AY5)</f>
        <v>53.620971123283972</v>
      </c>
    </row>
    <row r="6" spans="1:52">
      <c r="A6" s="256"/>
      <c r="B6" s="17" t="str">
        <f>+Januar!B6</f>
        <v xml:space="preserve"> Hæmoglobin A1c (DCCT) </v>
      </c>
      <c r="C6" s="19" t="str">
        <f>+Januar!C6</f>
        <v xml:space="preserve"> [Procent] </v>
      </c>
      <c r="D6" s="1">
        <f>+(D5+$Q$3)/$Q$2</f>
        <v>6.8490566037735859E-2</v>
      </c>
      <c r="E6" s="1">
        <f>+(E5+$Q$3)/$Q$2</f>
        <v>6.8490566037735859E-2</v>
      </c>
      <c r="F6" s="1">
        <f>+(F5+$Q$3)/$Q$2</f>
        <v>6.8490566037735859E-2</v>
      </c>
      <c r="G6" s="4">
        <f>AVERAGE(D6:F6)</f>
        <v>6.8490566037735859E-2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 xml:space="preserve"> Hæmoglobin A1c (IFCC)   [mmol/mol]   &amp;                                Glucose middel P (fra HbA1c IFCC) 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18"/>
    </row>
    <row r="7" spans="1:52">
      <c r="A7" s="256"/>
      <c r="B7" s="17" t="str">
        <f>+Januar!B7</f>
        <v xml:space="preserve"> Glukose middel P (fra HbA1c) </v>
      </c>
      <c r="C7" s="19" t="str">
        <f>+Januar!C7</f>
        <v xml:space="preserve"> [mg/dL]</v>
      </c>
      <c r="D7" s="14">
        <f>D4*$Q$8</f>
        <v>150.62176000000002</v>
      </c>
      <c r="E7" s="14">
        <f>E4*$Q$8</f>
        <v>150.62176000000002</v>
      </c>
      <c r="F7" s="14">
        <f>F4*$Q$8</f>
        <v>150.62176000000002</v>
      </c>
      <c r="G7" s="28">
        <f t="shared" ref="G7:G8" si="0">AVERAGE(D7:F7)</f>
        <v>150.62176000000002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118"/>
    </row>
    <row r="8" spans="1:52" ht="15.75" thickBot="1">
      <c r="A8" s="257"/>
      <c r="B8" s="20" t="str">
        <f>+Januar!B8</f>
        <v xml:space="preserve"> Glukose i blodet</v>
      </c>
      <c r="C8" s="21" t="str">
        <f>+Januar!C8</f>
        <v xml:space="preserve"> [gram]</v>
      </c>
      <c r="D8" s="16">
        <f>$P$10*10*D7/1000</f>
        <v>7.5310880000000013</v>
      </c>
      <c r="E8" s="16">
        <f>$P$10*10*E7/1000</f>
        <v>7.5310880000000013</v>
      </c>
      <c r="F8" s="16">
        <f>$P$10*10*F7/1000</f>
        <v>7.5310880000000013</v>
      </c>
      <c r="G8" s="40">
        <f t="shared" si="0"/>
        <v>7.5310880000000013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118"/>
    </row>
    <row r="9" spans="1:52" ht="15.75" thickBot="1">
      <c r="A9" s="258">
        <v>2</v>
      </c>
      <c r="B9" s="24" t="str">
        <f>+Januar!B9</f>
        <v xml:space="preserve"> Glucose middel P (fra HbA1c IFCC) </v>
      </c>
      <c r="C9" s="36" t="str">
        <f>+Januar!C9</f>
        <v xml:space="preserve"> [mmol/L]</v>
      </c>
      <c r="D9" s="8">
        <v>10.5</v>
      </c>
      <c r="E9" s="8">
        <v>10.5</v>
      </c>
      <c r="F9" s="8">
        <v>10.5</v>
      </c>
      <c r="G9" s="38">
        <f>AVERAGE(D9:F9)</f>
        <v>10.5</v>
      </c>
      <c r="H9" s="241" t="str">
        <f>IF(G9&lt;$I$163,"Under",IF(AND(G9&gt;=$I$163,G9&lt;=$I$165),"Normal",IF(G9&gt;=$I$165,"Over","Prøv igen")))</f>
        <v>Over</v>
      </c>
      <c r="I9" s="76">
        <f>+G9</f>
        <v>10.5</v>
      </c>
      <c r="J9" s="77">
        <f>+G10</f>
        <v>66.483459119496857</v>
      </c>
      <c r="K9" s="83">
        <f>+G11</f>
        <v>8.2327044025157239E-2</v>
      </c>
      <c r="L9" s="79">
        <f>+G12</f>
        <v>190.54560000000001</v>
      </c>
      <c r="M9" s="82">
        <f>+G13</f>
        <v>9.5272800000000011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118"/>
    </row>
    <row r="10" spans="1:52">
      <c r="A10" s="259"/>
      <c r="B10" s="17" t="str">
        <f>+Januar!B10</f>
        <v xml:space="preserve"> Hæmoglobin A1c (IFCC)  </v>
      </c>
      <c r="C10" s="19" t="str">
        <f>+Januar!C10</f>
        <v xml:space="preserve"> [mmol/mol]  </v>
      </c>
      <c r="D10" s="11">
        <f>(D9+$Q$6)/$Q$5-$Q$3</f>
        <v>66.483459119496857</v>
      </c>
      <c r="E10" s="11">
        <f>(E9+$Q$6)/$Q$5-$Q$3</f>
        <v>66.483459119496857</v>
      </c>
      <c r="F10" s="11">
        <f>(F9+$Q$6)/$Q$5-$Q$3</f>
        <v>66.483459119496857</v>
      </c>
      <c r="G10" s="30">
        <f>AVERAGE(D10:F10)</f>
        <v>66.483459119496857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118"/>
    </row>
    <row r="11" spans="1:52" ht="15.75">
      <c r="A11" s="259"/>
      <c r="B11" s="17" t="str">
        <f>+Januar!B11</f>
        <v xml:space="preserve"> Hæmoglobin A1c (DCCT) </v>
      </c>
      <c r="C11" s="19" t="str">
        <f>+Januar!C11</f>
        <v xml:space="preserve"> [Procent] </v>
      </c>
      <c r="D11" s="4">
        <f>+(D10+$Q$3)/$Q$2</f>
        <v>8.2327044025157239E-2</v>
      </c>
      <c r="E11" s="4">
        <f>+(E10+$Q$3)/$Q$2</f>
        <v>8.2327044025157239E-2</v>
      </c>
      <c r="F11" s="4">
        <f>+(F10+$Q$3)/$Q$2</f>
        <v>8.2327044025157239E-2</v>
      </c>
      <c r="G11" s="31">
        <f>AVERAGE(D11:F11)</f>
        <v>8.2327044025157239E-2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118"/>
    </row>
    <row r="12" spans="1:52">
      <c r="A12" s="260"/>
      <c r="B12" s="17" t="str">
        <f>+Januar!B12</f>
        <v xml:space="preserve"> Glukose middel P (fra HbA1c) </v>
      </c>
      <c r="C12" s="19" t="str">
        <f>+Januar!C12</f>
        <v xml:space="preserve"> [mg/dL]</v>
      </c>
      <c r="D12" s="11">
        <f>D9*$Q$8</f>
        <v>190.54560000000001</v>
      </c>
      <c r="E12" s="11">
        <f>E9*$Q$8</f>
        <v>190.54560000000001</v>
      </c>
      <c r="F12" s="11">
        <f>F9*$Q$8</f>
        <v>190.54560000000001</v>
      </c>
      <c r="G12" s="30">
        <f t="shared" ref="G12:G13" si="1">AVERAGE(D12:F12)</f>
        <v>190.54560000000001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118"/>
    </row>
    <row r="13" spans="1:52" ht="15.75" thickBot="1">
      <c r="A13" s="261"/>
      <c r="B13" s="20" t="str">
        <f>+Januar!B13</f>
        <v xml:space="preserve"> Glukose i blodet</v>
      </c>
      <c r="C13" s="21" t="str">
        <f>+Januar!C13</f>
        <v xml:space="preserve"> [gram]</v>
      </c>
      <c r="D13" s="22">
        <f>$P$10*10*D12/1000</f>
        <v>9.5272800000000011</v>
      </c>
      <c r="E13" s="22">
        <f>$P$10*10*E12/1000</f>
        <v>9.5272800000000011</v>
      </c>
      <c r="F13" s="22">
        <f>$P$10*10*F12/1000</f>
        <v>9.5272800000000011</v>
      </c>
      <c r="G13" s="32">
        <f t="shared" si="1"/>
        <v>9.5272800000000011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118"/>
    </row>
    <row r="14" spans="1:52" ht="15.75" thickBot="1">
      <c r="A14" s="259">
        <v>3</v>
      </c>
      <c r="B14" s="24" t="str">
        <f>+Januar!B14</f>
        <v xml:space="preserve"> Glucose middel P (fra HbA1c IFCC) </v>
      </c>
      <c r="C14" s="36" t="str">
        <f>+Januar!C14</f>
        <v xml:space="preserve"> [mmol/L]</v>
      </c>
      <c r="D14" s="8">
        <v>8.3000000000000007</v>
      </c>
      <c r="E14" s="8">
        <v>8.3000000000000007</v>
      </c>
      <c r="F14" s="8">
        <v>8.3000000000000007</v>
      </c>
      <c r="G14" s="37">
        <f>AVERAGE(D14:F14)</f>
        <v>8.3000000000000007</v>
      </c>
      <c r="H14" s="241" t="str">
        <f>IF(G14&lt;$I$163,"Under",IF(AND(G14&gt;=$I$163,G14&lt;=$I$165),"Normal",IF(G14&gt;=$I$165,"Over","Prøv igen")))</f>
        <v>Over</v>
      </c>
      <c r="I14" s="76">
        <f>+G14</f>
        <v>8.3000000000000007</v>
      </c>
      <c r="J14" s="77">
        <f>+G15</f>
        <v>51.36018867924529</v>
      </c>
      <c r="K14" s="83">
        <f>+G16</f>
        <v>6.8490566037735859E-2</v>
      </c>
      <c r="L14" s="79">
        <f>+G17</f>
        <v>150.62176000000002</v>
      </c>
      <c r="M14" s="82">
        <f>+G18</f>
        <v>7.5310880000000013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18"/>
    </row>
    <row r="15" spans="1:52">
      <c r="A15" s="259"/>
      <c r="B15" s="17" t="str">
        <f>+Januar!B15</f>
        <v xml:space="preserve"> Hæmoglobin A1c (IFCC)  </v>
      </c>
      <c r="C15" s="19" t="str">
        <f>+Januar!C15</f>
        <v xml:space="preserve"> [mmol/mol]  </v>
      </c>
      <c r="D15" s="11">
        <f>(D14+$Q$6)/$Q$5-$Q$3</f>
        <v>51.360188679245297</v>
      </c>
      <c r="E15" s="11">
        <f>(E14+$Q$6)/$Q$5-$Q$3</f>
        <v>51.360188679245297</v>
      </c>
      <c r="F15" s="11">
        <f>(F14+$Q$6)/$Q$5-$Q$3</f>
        <v>51.360188679245297</v>
      </c>
      <c r="G15" s="30">
        <f>AVERAGE(D15:F15)</f>
        <v>51.36018867924529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Apr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118"/>
    </row>
    <row r="16" spans="1:52">
      <c r="A16" s="259"/>
      <c r="B16" s="17" t="str">
        <f>+Januar!B16</f>
        <v xml:space="preserve"> Hæmoglobin A1c (DCCT) </v>
      </c>
      <c r="C16" s="19" t="str">
        <f>+Januar!C16</f>
        <v xml:space="preserve"> [Procent] </v>
      </c>
      <c r="D16" s="4">
        <f>+(D15+$Q$3)/$Q$2</f>
        <v>6.8490566037735859E-2</v>
      </c>
      <c r="E16" s="4">
        <f>+(E15+$Q$3)/$Q$2</f>
        <v>6.8490566037735859E-2</v>
      </c>
      <c r="F16" s="4">
        <f>+(F15+$Q$3)/$Q$2</f>
        <v>6.8490566037735859E-2</v>
      </c>
      <c r="G16" s="31">
        <f>AVERAGE(D16:F16)</f>
        <v>6.8490566037735859E-2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18"/>
    </row>
    <row r="17" spans="1:52">
      <c r="A17" s="260"/>
      <c r="B17" s="17" t="str">
        <f>+Januar!B17</f>
        <v xml:space="preserve"> Glukose middel P (fra HbA1c) </v>
      </c>
      <c r="C17" s="19" t="str">
        <f>+Januar!C17</f>
        <v xml:space="preserve"> [mg/dL]</v>
      </c>
      <c r="D17" s="11">
        <f>D14*$Q$8</f>
        <v>150.62176000000002</v>
      </c>
      <c r="E17" s="11">
        <f>E14*$Q$8</f>
        <v>150.62176000000002</v>
      </c>
      <c r="F17" s="11">
        <f>F14*$Q$8</f>
        <v>150.62176000000002</v>
      </c>
      <c r="G17" s="30">
        <f t="shared" ref="G17:G18" si="2">AVERAGE(D17:F17)</f>
        <v>150.62176000000002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118"/>
    </row>
    <row r="18" spans="1:52" ht="15.75" thickBot="1">
      <c r="A18" s="261"/>
      <c r="B18" s="20" t="str">
        <f>+Januar!B18</f>
        <v xml:space="preserve"> Glukose i blodet</v>
      </c>
      <c r="C18" s="21" t="str">
        <f>+Januar!C18</f>
        <v xml:space="preserve"> [gram]</v>
      </c>
      <c r="D18" s="22">
        <f>$P$10*10*D17/1000</f>
        <v>7.5310880000000013</v>
      </c>
      <c r="E18" s="22">
        <f>$P$10*10*E17/1000</f>
        <v>7.5310880000000013</v>
      </c>
      <c r="F18" s="22">
        <f>$P$10*10*F17/1000</f>
        <v>7.5310880000000013</v>
      </c>
      <c r="G18" s="32">
        <f t="shared" si="2"/>
        <v>7.5310880000000013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118"/>
    </row>
    <row r="19" spans="1:52" ht="15.75" thickBot="1">
      <c r="A19" s="258">
        <v>4</v>
      </c>
      <c r="B19" s="24" t="str">
        <f>+Januar!B19</f>
        <v xml:space="preserve"> Glucose middel P (fra HbA1c IFCC) </v>
      </c>
      <c r="C19" s="36" t="str">
        <f>+Januar!C19</f>
        <v xml:space="preserve"> [mmol/L]</v>
      </c>
      <c r="D19" s="8">
        <v>9.4</v>
      </c>
      <c r="E19" s="8">
        <v>9.4</v>
      </c>
      <c r="F19" s="8">
        <v>9.4</v>
      </c>
      <c r="G19" s="37">
        <f>AVERAGE(D19:F19)</f>
        <v>9.4</v>
      </c>
      <c r="H19" s="241" t="str">
        <f>IF(G19&lt;$I$163,"Under",IF(AND(G19&gt;=$I$163,G19&lt;=$I$165),"Normal",IF(G19&gt;=$I$165,"Over","Prøv igen")))</f>
        <v>Over</v>
      </c>
      <c r="I19" s="76">
        <f>+G19</f>
        <v>9.4</v>
      </c>
      <c r="J19" s="77">
        <f>+G20</f>
        <v>58.921823899371077</v>
      </c>
      <c r="K19" s="83">
        <f>+G21</f>
        <v>7.5408805031446549E-2</v>
      </c>
      <c r="L19" s="79">
        <f>+G22</f>
        <v>170.58368000000002</v>
      </c>
      <c r="M19" s="82">
        <f>+G23</f>
        <v>8.5291840000000008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118"/>
    </row>
    <row r="20" spans="1:52">
      <c r="A20" s="259"/>
      <c r="B20" s="17" t="str">
        <f>+Januar!B20</f>
        <v xml:space="preserve"> Hæmoglobin A1c (IFCC)  </v>
      </c>
      <c r="C20" s="19" t="str">
        <f>+Januar!C20</f>
        <v xml:space="preserve"> [mmol/mol]  </v>
      </c>
      <c r="D20" s="11">
        <f>(D19+$Q$6)/$Q$5-$Q$3</f>
        <v>58.921823899371077</v>
      </c>
      <c r="E20" s="11">
        <f>(E19+$Q$6)/$Q$5-$Q$3</f>
        <v>58.921823899371077</v>
      </c>
      <c r="F20" s="11">
        <f>(F19+$Q$6)/$Q$5-$Q$3</f>
        <v>58.921823899371077</v>
      </c>
      <c r="G20" s="30">
        <f>AVERAGE(D20:F20)</f>
        <v>58.921823899371077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118"/>
    </row>
    <row r="21" spans="1:52">
      <c r="A21" s="259"/>
      <c r="B21" s="17" t="str">
        <f>+Januar!B21</f>
        <v xml:space="preserve"> Hæmoglobin A1c (DCCT) </v>
      </c>
      <c r="C21" s="19" t="str">
        <f>+Januar!C21</f>
        <v xml:space="preserve"> [Procent] </v>
      </c>
      <c r="D21" s="4">
        <f>+(D20+$Q$3)/$Q$2</f>
        <v>7.5408805031446549E-2</v>
      </c>
      <c r="E21" s="4">
        <f>+(E20+$Q$3)/$Q$2</f>
        <v>7.5408805031446549E-2</v>
      </c>
      <c r="F21" s="4">
        <f>+(F20+$Q$3)/$Q$2</f>
        <v>7.5408805031446549E-2</v>
      </c>
      <c r="G21" s="31">
        <f>AVERAGE(D21:F21)</f>
        <v>7.5408805031446549E-2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118"/>
    </row>
    <row r="22" spans="1:52">
      <c r="A22" s="260"/>
      <c r="B22" s="17" t="str">
        <f>+Januar!B22</f>
        <v xml:space="preserve"> Glukose middel P (fra HbA1c) </v>
      </c>
      <c r="C22" s="19" t="str">
        <f>+Januar!C22</f>
        <v xml:space="preserve"> [mg/dL]</v>
      </c>
      <c r="D22" s="11">
        <f>D19*$Q$8</f>
        <v>170.58368000000002</v>
      </c>
      <c r="E22" s="11">
        <f>E19*$Q$8</f>
        <v>170.58368000000002</v>
      </c>
      <c r="F22" s="11">
        <f>F19*$Q$8</f>
        <v>170.58368000000002</v>
      </c>
      <c r="G22" s="30">
        <f t="shared" ref="G22:G23" si="3">AVERAGE(D22:F22)</f>
        <v>170.58368000000002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118"/>
    </row>
    <row r="23" spans="1:52" ht="16.5" thickBot="1">
      <c r="A23" s="261"/>
      <c r="B23" s="20" t="str">
        <f>+Januar!B23</f>
        <v xml:space="preserve"> Glukose i blodet</v>
      </c>
      <c r="C23" s="21" t="str">
        <f>+Januar!C23</f>
        <v xml:space="preserve"> [gram]</v>
      </c>
      <c r="D23" s="22">
        <f>$P$10*10*D22/1000</f>
        <v>8.5291840000000008</v>
      </c>
      <c r="E23" s="22">
        <f>$P$10*10*E22/1000</f>
        <v>8.5291840000000008</v>
      </c>
      <c r="F23" s="22">
        <f>$P$10*10*F22/1000</f>
        <v>8.5291840000000008</v>
      </c>
      <c r="G23" s="32">
        <f t="shared" si="3"/>
        <v>8.5291840000000008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118"/>
    </row>
    <row r="24" spans="1:52" ht="16.5" thickBot="1">
      <c r="A24" s="258">
        <v>5</v>
      </c>
      <c r="B24" s="24" t="str">
        <f>+Januar!B24</f>
        <v xml:space="preserve"> Glucose middel P (fra HbA1c IFCC) </v>
      </c>
      <c r="C24" s="36" t="str">
        <f>+Januar!C24</f>
        <v xml:space="preserve"> [mmol/L]</v>
      </c>
      <c r="D24" s="8">
        <v>9.4</v>
      </c>
      <c r="E24" s="8">
        <v>9.4</v>
      </c>
      <c r="F24" s="8">
        <v>9.4</v>
      </c>
      <c r="G24" s="37">
        <f>AVERAGE(D24:F24)</f>
        <v>9.4</v>
      </c>
      <c r="H24" s="241" t="str">
        <f>IF(G24&lt;$I$163,"Under",IF(AND(G24&gt;=$I$163,G24&lt;=$I$165),"Normal",IF(G24&gt;=$I$165,"Over","Prøv igen")))</f>
        <v>Over</v>
      </c>
      <c r="I24" s="76">
        <f>+G24</f>
        <v>9.4</v>
      </c>
      <c r="J24" s="77">
        <f>+G25</f>
        <v>58.921823899371077</v>
      </c>
      <c r="K24" s="83">
        <f>+G26</f>
        <v>7.5408805031446549E-2</v>
      </c>
      <c r="L24" s="79">
        <f>+G27</f>
        <v>170.58368000000002</v>
      </c>
      <c r="M24" s="82">
        <f>+G28</f>
        <v>8.5291840000000008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118"/>
    </row>
    <row r="25" spans="1:52" ht="15.75">
      <c r="A25" s="259"/>
      <c r="B25" s="17" t="str">
        <f>+Januar!B25</f>
        <v xml:space="preserve"> Hæmoglobin A1c (IFCC)  </v>
      </c>
      <c r="C25" s="19" t="str">
        <f>+Januar!C25</f>
        <v xml:space="preserve"> [mmol/mol]  </v>
      </c>
      <c r="D25" s="11">
        <f>(D24+$Q$6)/$Q$5-$Q$3</f>
        <v>58.921823899371077</v>
      </c>
      <c r="E25" s="11">
        <f>(E24+$Q$6)/$Q$5-$Q$3</f>
        <v>58.921823899371077</v>
      </c>
      <c r="F25" s="11">
        <f>(F24+$Q$6)/$Q$5-$Q$3</f>
        <v>58.921823899371077</v>
      </c>
      <c r="G25" s="30">
        <f>AVERAGE(D25:F25)</f>
        <v>58.921823899371077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118"/>
    </row>
    <row r="26" spans="1:52" ht="15.75">
      <c r="A26" s="259"/>
      <c r="B26" s="17" t="str">
        <f>+Januar!B26</f>
        <v xml:space="preserve"> Hæmoglobin A1c (DCCT) </v>
      </c>
      <c r="C26" s="19" t="str">
        <f>+Januar!C26</f>
        <v xml:space="preserve"> [Procent] </v>
      </c>
      <c r="D26" s="4">
        <f>+(D25+$Q$3)/$Q$2</f>
        <v>7.5408805031446549E-2</v>
      </c>
      <c r="E26" s="4">
        <f>+(E25+$Q$3)/$Q$2</f>
        <v>7.5408805031446549E-2</v>
      </c>
      <c r="F26" s="4">
        <f>+(F25+$Q$3)/$Q$2</f>
        <v>7.5408805031446549E-2</v>
      </c>
      <c r="G26" s="31">
        <f>AVERAGE(D26:F26)</f>
        <v>7.5408805031446549E-2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118"/>
    </row>
    <row r="27" spans="1:52">
      <c r="A27" s="260"/>
      <c r="B27" s="17" t="str">
        <f>+Januar!B27</f>
        <v xml:space="preserve"> Glukose middel P (fra HbA1c) </v>
      </c>
      <c r="C27" s="19" t="str">
        <f>+Januar!C27</f>
        <v xml:space="preserve"> [mg/dL]</v>
      </c>
      <c r="D27" s="11">
        <f>D24*$Q$8</f>
        <v>170.58368000000002</v>
      </c>
      <c r="E27" s="11">
        <f>E24*$Q$8</f>
        <v>170.58368000000002</v>
      </c>
      <c r="F27" s="11">
        <f>F24*$Q$8</f>
        <v>170.58368000000002</v>
      </c>
      <c r="G27" s="30">
        <f t="shared" ref="G27:G28" si="4">AVERAGE(D27:F27)</f>
        <v>170.58368000000002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118"/>
    </row>
    <row r="28" spans="1:52" ht="15.75" thickBot="1">
      <c r="A28" s="261"/>
      <c r="B28" s="20" t="str">
        <f>+Januar!B28</f>
        <v xml:space="preserve"> Glukose i blodet</v>
      </c>
      <c r="C28" s="21" t="str">
        <f>+Januar!C28</f>
        <v xml:space="preserve"> [gram]</v>
      </c>
      <c r="D28" s="22">
        <f>$P$10*10*D27/1000</f>
        <v>8.5291840000000008</v>
      </c>
      <c r="E28" s="22">
        <f>$P$10*10*E27/1000</f>
        <v>8.5291840000000008</v>
      </c>
      <c r="F28" s="22">
        <f>$P$10*10*F27/1000</f>
        <v>8.5291840000000008</v>
      </c>
      <c r="G28" s="32">
        <f t="shared" si="4"/>
        <v>8.5291840000000008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118"/>
    </row>
    <row r="29" spans="1:52" ht="15.75" thickBot="1">
      <c r="A29" s="258">
        <v>6</v>
      </c>
      <c r="B29" s="24" t="str">
        <f>+Januar!B29</f>
        <v xml:space="preserve"> Glucose middel P (fra HbA1c IFCC) </v>
      </c>
      <c r="C29" s="36" t="str">
        <f>+Januar!C29</f>
        <v xml:space="preserve"> [mmol/L]</v>
      </c>
      <c r="D29" s="8">
        <v>8.6</v>
      </c>
      <c r="E29" s="8">
        <v>8.6</v>
      </c>
      <c r="F29" s="8">
        <v>8.6</v>
      </c>
      <c r="G29" s="37">
        <f>AVERAGE(D29:F29)</f>
        <v>8.6</v>
      </c>
      <c r="H29" s="241" t="str">
        <f>IF(G29&lt;$I$163,"Under",IF(AND(G29&gt;=$I$163,G29&lt;=$I$165),"Normal",IF(G29&gt;=$I$165,"Over","Prøv igen")))</f>
        <v>Over</v>
      </c>
      <c r="I29" s="76">
        <f>+G29</f>
        <v>8.6</v>
      </c>
      <c r="J29" s="77">
        <f>+G30</f>
        <v>53.422452830188682</v>
      </c>
      <c r="K29" s="83">
        <f>+G31</f>
        <v>7.0377358490566033E-2</v>
      </c>
      <c r="L29" s="79">
        <f>+G32</f>
        <v>156.06592000000001</v>
      </c>
      <c r="M29" s="82">
        <f>+G33</f>
        <v>7.8032960000000005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118"/>
    </row>
    <row r="30" spans="1:52">
      <c r="A30" s="259"/>
      <c r="B30" s="17" t="str">
        <f>+Januar!B30</f>
        <v xml:space="preserve"> Hæmoglobin A1c (IFCC)  </v>
      </c>
      <c r="C30" s="19" t="str">
        <f>+Januar!C30</f>
        <v xml:space="preserve"> [mmol/mol]  </v>
      </c>
      <c r="D30" s="11">
        <f>(D29+$Q$6)/$Q$5-$Q$3</f>
        <v>53.422452830188675</v>
      </c>
      <c r="E30" s="11">
        <f>(E29+$Q$6)/$Q$5-$Q$3</f>
        <v>53.422452830188675</v>
      </c>
      <c r="F30" s="11">
        <f>(F29+$Q$6)/$Q$5-$Q$3</f>
        <v>53.422452830188675</v>
      </c>
      <c r="G30" s="30">
        <f>AVERAGE(D30:F30)</f>
        <v>53.422452830188682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118"/>
    </row>
    <row r="31" spans="1:52">
      <c r="A31" s="259"/>
      <c r="B31" s="17" t="str">
        <f>+Januar!B31</f>
        <v xml:space="preserve"> Hæmoglobin A1c (DCCT) </v>
      </c>
      <c r="C31" s="19" t="str">
        <f>+Januar!C31</f>
        <v xml:space="preserve"> [Procent] </v>
      </c>
      <c r="D31" s="4">
        <f>+(D30+$Q$3)/$Q$2</f>
        <v>7.0377358490566033E-2</v>
      </c>
      <c r="E31" s="4">
        <f>+(E30+$Q$3)/$Q$2</f>
        <v>7.0377358490566033E-2</v>
      </c>
      <c r="F31" s="4">
        <f>+(F30+$Q$3)/$Q$2</f>
        <v>7.0377358490566033E-2</v>
      </c>
      <c r="G31" s="31">
        <f>AVERAGE(D31:F31)</f>
        <v>7.0377358490566033E-2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118"/>
    </row>
    <row r="32" spans="1:52">
      <c r="A32" s="260"/>
      <c r="B32" s="17" t="str">
        <f>+Januar!B32</f>
        <v xml:space="preserve"> Glukose middel P (fra HbA1c) </v>
      </c>
      <c r="C32" s="19" t="str">
        <f>+Januar!C32</f>
        <v xml:space="preserve"> [mg/dL]</v>
      </c>
      <c r="D32" s="11">
        <f>D29*$Q$8</f>
        <v>156.06592000000001</v>
      </c>
      <c r="E32" s="11">
        <f>E29*$Q$8</f>
        <v>156.06592000000001</v>
      </c>
      <c r="F32" s="11">
        <f>F29*$Q$8</f>
        <v>156.06592000000001</v>
      </c>
      <c r="G32" s="30">
        <f t="shared" ref="G32:G33" si="5">AVERAGE(D32:F32)</f>
        <v>156.06592000000001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18"/>
    </row>
    <row r="33" spans="1:52" ht="15.75" thickBot="1">
      <c r="A33" s="261"/>
      <c r="B33" s="20" t="str">
        <f>+Januar!B33</f>
        <v xml:space="preserve"> Glukose i blodet</v>
      </c>
      <c r="C33" s="21" t="str">
        <f>+Januar!C33</f>
        <v xml:space="preserve"> [gram]</v>
      </c>
      <c r="D33" s="22">
        <f>$P$10*10*D32/1000</f>
        <v>7.8032960000000005</v>
      </c>
      <c r="E33" s="22">
        <f>$P$10*10*E32/1000</f>
        <v>7.8032960000000005</v>
      </c>
      <c r="F33" s="22">
        <f>$P$10*10*F32/1000</f>
        <v>7.8032960000000005</v>
      </c>
      <c r="G33" s="32">
        <f t="shared" si="5"/>
        <v>7.8032960000000005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118"/>
    </row>
    <row r="34" spans="1:52" ht="15.75" thickBot="1">
      <c r="A34" s="258">
        <v>7</v>
      </c>
      <c r="B34" s="24" t="str">
        <f>+Januar!B34</f>
        <v xml:space="preserve"> Glucose middel P (fra HbA1c IFCC) </v>
      </c>
      <c r="C34" s="36" t="str">
        <f>+Januar!C34</f>
        <v xml:space="preserve"> [mmol/L]</v>
      </c>
      <c r="D34" s="8">
        <v>8.6999999999999993</v>
      </c>
      <c r="E34" s="8">
        <v>8.6999999999999993</v>
      </c>
      <c r="F34" s="8">
        <v>8.6999999999999993</v>
      </c>
      <c r="G34" s="37">
        <f>AVERAGE(D34:F34)</f>
        <v>8.6999999999999993</v>
      </c>
      <c r="H34" s="241" t="str">
        <f>IF(G34&lt;$I$163,"Under",IF(AND(G34&gt;=$I$163,G34&lt;=$I$165),"Normal",IF(G34&gt;=$I$165,"Over","Prøv igen")))</f>
        <v>Over</v>
      </c>
      <c r="I34" s="76">
        <f>+G34</f>
        <v>8.6999999999999993</v>
      </c>
      <c r="J34" s="77">
        <f>+G35</f>
        <v>54.109874213836484</v>
      </c>
      <c r="K34" s="83">
        <f>+G36</f>
        <v>7.1006289308176096E-2</v>
      </c>
      <c r="L34" s="79">
        <f>+G37</f>
        <v>157.88064</v>
      </c>
      <c r="M34" s="82">
        <f>+G38</f>
        <v>7.8940320000000002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118"/>
    </row>
    <row r="35" spans="1:52">
      <c r="A35" s="259"/>
      <c r="B35" s="17" t="str">
        <f>+Januar!B35</f>
        <v xml:space="preserve"> Hæmoglobin A1c (IFCC)  </v>
      </c>
      <c r="C35" s="19" t="str">
        <f>+Januar!C35</f>
        <v xml:space="preserve"> [mmol/mol]  </v>
      </c>
      <c r="D35" s="11">
        <f>(D34+$Q$6)/$Q$5-$Q$3</f>
        <v>54.109874213836477</v>
      </c>
      <c r="E35" s="11">
        <f>(E34+$Q$6)/$Q$5-$Q$3</f>
        <v>54.109874213836477</v>
      </c>
      <c r="F35" s="11">
        <f>(F34+$Q$6)/$Q$5-$Q$3</f>
        <v>54.109874213836477</v>
      </c>
      <c r="G35" s="30">
        <f>AVERAGE(D35:F35)</f>
        <v>54.109874213836484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118"/>
    </row>
    <row r="36" spans="1:52">
      <c r="A36" s="259"/>
      <c r="B36" s="17" t="str">
        <f>+Januar!B36</f>
        <v xml:space="preserve"> Hæmoglobin A1c (DCCT) </v>
      </c>
      <c r="C36" s="19" t="str">
        <f>+Januar!C36</f>
        <v xml:space="preserve"> [Procent] </v>
      </c>
      <c r="D36" s="4">
        <f>+(D35+$Q$3)/$Q$2</f>
        <v>7.1006289308176096E-2</v>
      </c>
      <c r="E36" s="4">
        <f>+(E35+$Q$3)/$Q$2</f>
        <v>7.1006289308176096E-2</v>
      </c>
      <c r="F36" s="4">
        <f>+(F35+$Q$3)/$Q$2</f>
        <v>7.1006289308176096E-2</v>
      </c>
      <c r="G36" s="31">
        <f>AVERAGE(D36:F36)</f>
        <v>7.1006289308176096E-2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118"/>
    </row>
    <row r="37" spans="1:52">
      <c r="A37" s="260"/>
      <c r="B37" s="17" t="str">
        <f>+Januar!B37</f>
        <v xml:space="preserve"> Glukose middel P (fra HbA1c) </v>
      </c>
      <c r="C37" s="19" t="str">
        <f>+Januar!C37</f>
        <v xml:space="preserve"> [mg/dL]</v>
      </c>
      <c r="D37" s="11">
        <f>D34*$Q$8</f>
        <v>157.88064</v>
      </c>
      <c r="E37" s="11">
        <f>E34*$Q$8</f>
        <v>157.88064</v>
      </c>
      <c r="F37" s="11">
        <f>F34*$Q$8</f>
        <v>157.88064</v>
      </c>
      <c r="G37" s="30">
        <f t="shared" ref="G37:G38" si="6">AVERAGE(D37:F37)</f>
        <v>157.88064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118"/>
    </row>
    <row r="38" spans="1:52" ht="15.75" thickBot="1">
      <c r="A38" s="261"/>
      <c r="B38" s="20" t="str">
        <f>+Januar!B38</f>
        <v xml:space="preserve"> Glukose i blodet</v>
      </c>
      <c r="C38" s="21" t="str">
        <f>+Januar!C38</f>
        <v xml:space="preserve"> [gram]</v>
      </c>
      <c r="D38" s="22">
        <f>$P$10*10*D37/1000</f>
        <v>7.8940320000000002</v>
      </c>
      <c r="E38" s="22">
        <f>$P$10*10*E37/1000</f>
        <v>7.8940320000000002</v>
      </c>
      <c r="F38" s="22">
        <f>$P$10*10*F37/1000</f>
        <v>7.8940320000000002</v>
      </c>
      <c r="G38" s="32">
        <f t="shared" si="6"/>
        <v>7.8940320000000002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118"/>
    </row>
    <row r="39" spans="1:52" ht="15.75" thickBot="1">
      <c r="A39" s="258">
        <v>8</v>
      </c>
      <c r="B39" s="24" t="str">
        <f>+Januar!B39</f>
        <v xml:space="preserve"> Glucose middel P (fra HbA1c IFCC) </v>
      </c>
      <c r="C39" s="36" t="str">
        <f>+Januar!C39</f>
        <v xml:space="preserve"> [mmol/L]</v>
      </c>
      <c r="D39" s="8">
        <v>9.1999999999999993</v>
      </c>
      <c r="E39" s="8">
        <v>9.1999999999999993</v>
      </c>
      <c r="F39" s="8">
        <v>9.1999999999999993</v>
      </c>
      <c r="G39" s="37">
        <f>AVERAGE(D39:F39)</f>
        <v>9.1999999999999993</v>
      </c>
      <c r="H39" s="241" t="str">
        <f>IF(G39&lt;$I$163,"Under",IF(AND(G39&gt;=$I$163,G39&lt;=$I$165),"Normal",IF(G39&gt;=$I$165,"Over","Prøv igen")))</f>
        <v>Over</v>
      </c>
      <c r="I39" s="76">
        <f>+G39</f>
        <v>9.1999999999999993</v>
      </c>
      <c r="J39" s="77">
        <f>+G40</f>
        <v>57.546981132075473</v>
      </c>
      <c r="K39" s="83">
        <f>+G41</f>
        <v>7.415094339622641E-2</v>
      </c>
      <c r="L39" s="79">
        <f>+G42</f>
        <v>166.95424</v>
      </c>
      <c r="M39" s="82">
        <f>+G43</f>
        <v>8.3477119999999996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118"/>
    </row>
    <row r="40" spans="1:52">
      <c r="A40" s="259"/>
      <c r="B40" s="17" t="str">
        <f>+Januar!B40</f>
        <v xml:space="preserve"> Hæmoglobin A1c (IFCC)  </v>
      </c>
      <c r="C40" s="19" t="str">
        <f>+Januar!C40</f>
        <v xml:space="preserve"> [mmol/mol]  </v>
      </c>
      <c r="D40" s="11">
        <f>(D39+$Q$6)/$Q$5-$Q$3</f>
        <v>57.546981132075473</v>
      </c>
      <c r="E40" s="11">
        <f>(E39+$Q$6)/$Q$5-$Q$3</f>
        <v>57.546981132075473</v>
      </c>
      <c r="F40" s="11">
        <f>(F39+$Q$6)/$Q$5-$Q$3</f>
        <v>57.546981132075473</v>
      </c>
      <c r="G40" s="30">
        <f>AVERAGE(D40:F40)</f>
        <v>57.546981132075473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118"/>
    </row>
    <row r="41" spans="1:52">
      <c r="A41" s="259"/>
      <c r="B41" s="17" t="str">
        <f>+Januar!B41</f>
        <v xml:space="preserve"> Hæmoglobin A1c (DCCT) </v>
      </c>
      <c r="C41" s="19" t="str">
        <f>+Januar!C41</f>
        <v xml:space="preserve"> [Procent] </v>
      </c>
      <c r="D41" s="4">
        <f>+(D40+$Q$3)/$Q$2</f>
        <v>7.415094339622641E-2</v>
      </c>
      <c r="E41" s="4">
        <f>+(E40+$Q$3)/$Q$2</f>
        <v>7.415094339622641E-2</v>
      </c>
      <c r="F41" s="4">
        <f>+(F40+$Q$3)/$Q$2</f>
        <v>7.415094339622641E-2</v>
      </c>
      <c r="G41" s="31">
        <f>AVERAGE(D41:F41)</f>
        <v>7.415094339622641E-2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118"/>
    </row>
    <row r="42" spans="1:52">
      <c r="A42" s="260"/>
      <c r="B42" s="17" t="str">
        <f>+Januar!B42</f>
        <v xml:space="preserve"> Glukose middel P (fra HbA1c) </v>
      </c>
      <c r="C42" s="19" t="str">
        <f>+Januar!C42</f>
        <v xml:space="preserve"> [mg/dL]</v>
      </c>
      <c r="D42" s="11">
        <f>D39*$Q$8</f>
        <v>166.95424</v>
      </c>
      <c r="E42" s="11">
        <f>E39*$Q$8</f>
        <v>166.95424</v>
      </c>
      <c r="F42" s="11">
        <f>F39*$Q$8</f>
        <v>166.95424</v>
      </c>
      <c r="G42" s="30">
        <f t="shared" ref="G42:G43" si="7">AVERAGE(D42:F42)</f>
        <v>166.95424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118"/>
    </row>
    <row r="43" spans="1:52" ht="15.75" thickBot="1">
      <c r="A43" s="261"/>
      <c r="B43" s="20" t="str">
        <f>+Januar!B43</f>
        <v xml:space="preserve"> Glukose i blodet</v>
      </c>
      <c r="C43" s="21" t="str">
        <f>+Januar!C43</f>
        <v xml:space="preserve"> [gram]</v>
      </c>
      <c r="D43" s="22">
        <f>$P$10*10*D42/1000</f>
        <v>8.3477119999999996</v>
      </c>
      <c r="E43" s="22">
        <f>$P$10*10*E42/1000</f>
        <v>8.3477119999999996</v>
      </c>
      <c r="F43" s="22">
        <f>$P$10*10*F42/1000</f>
        <v>8.3477119999999996</v>
      </c>
      <c r="G43" s="32">
        <f t="shared" si="7"/>
        <v>8.3477119999999996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118"/>
    </row>
    <row r="44" spans="1:52" ht="15.75" thickBot="1">
      <c r="A44" s="258">
        <v>9</v>
      </c>
      <c r="B44" s="24" t="str">
        <f>+Januar!B44</f>
        <v xml:space="preserve"> Glucose middel P (fra HbA1c IFCC) </v>
      </c>
      <c r="C44" s="36" t="str">
        <f>+Januar!C44</f>
        <v xml:space="preserve"> [mmol/L]</v>
      </c>
      <c r="D44" s="8">
        <v>7.9</v>
      </c>
      <c r="E44" s="8">
        <v>8.5</v>
      </c>
      <c r="F44" s="8">
        <v>8.6999999999999993</v>
      </c>
      <c r="G44" s="37">
        <f>AVERAGE(D44:F44)</f>
        <v>8.3666666666666654</v>
      </c>
      <c r="H44" s="241" t="str">
        <f>IF(G44&lt;$I$163,"Under",IF(AND(G44&gt;=$I$163,G44&lt;=$I$165),"Normal",IF(G44&gt;=$I$165,"Over","Prøv igen")))</f>
        <v>Over</v>
      </c>
      <c r="I44" s="76">
        <f>+G44</f>
        <v>8.3666666666666654</v>
      </c>
      <c r="J44" s="77">
        <f>+G45</f>
        <v>51.818469601677151</v>
      </c>
      <c r="K44" s="83">
        <f>+G46</f>
        <v>6.8909853249475891E-2</v>
      </c>
      <c r="L44" s="79">
        <f>+G47</f>
        <v>151.83157333333335</v>
      </c>
      <c r="M44" s="82">
        <f>+G48</f>
        <v>7.5915786666666669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118"/>
    </row>
    <row r="45" spans="1:52">
      <c r="A45" s="259"/>
      <c r="B45" s="17" t="str">
        <f>+Januar!B45</f>
        <v xml:space="preserve"> Hæmoglobin A1c (IFCC)  </v>
      </c>
      <c r="C45" s="19" t="str">
        <f>+Januar!C45</f>
        <v xml:space="preserve"> [mmol/mol]  </v>
      </c>
      <c r="D45" s="11">
        <f>(D44+$Q$6)/$Q$5-$Q$3</f>
        <v>48.610503144654089</v>
      </c>
      <c r="E45" s="11">
        <f>(E44+$Q$6)/$Q$5-$Q$3</f>
        <v>52.735031446540887</v>
      </c>
      <c r="F45" s="11">
        <f>(F44+$Q$6)/$Q$5-$Q$3</f>
        <v>54.109874213836477</v>
      </c>
      <c r="G45" s="30">
        <f>AVERAGE(D45:F45)</f>
        <v>51.818469601677151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118"/>
    </row>
    <row r="46" spans="1:52">
      <c r="A46" s="259"/>
      <c r="B46" s="17" t="str">
        <f>+Januar!B46</f>
        <v xml:space="preserve"> Hæmoglobin A1c (DCCT) </v>
      </c>
      <c r="C46" s="19" t="str">
        <f>+Januar!C46</f>
        <v xml:space="preserve"> [Procent] </v>
      </c>
      <c r="D46" s="4">
        <f>+(D45+$Q$3)/$Q$2</f>
        <v>6.5974842767295594E-2</v>
      </c>
      <c r="E46" s="4">
        <f>+(E45+$Q$3)/$Q$2</f>
        <v>6.9748427672955984E-2</v>
      </c>
      <c r="F46" s="4">
        <f>+(F45+$Q$3)/$Q$2</f>
        <v>7.1006289308176096E-2</v>
      </c>
      <c r="G46" s="31">
        <f>AVERAGE(D46:F46)</f>
        <v>6.8909853249475891E-2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118"/>
    </row>
    <row r="47" spans="1:52">
      <c r="A47" s="260"/>
      <c r="B47" s="17" t="str">
        <f>+Januar!B47</f>
        <v xml:space="preserve"> Glukose middel P (fra HbA1c) </v>
      </c>
      <c r="C47" s="19" t="str">
        <f>+Januar!C47</f>
        <v xml:space="preserve"> [mg/dL]</v>
      </c>
      <c r="D47" s="11">
        <f>D44*$Q$8</f>
        <v>143.36288000000002</v>
      </c>
      <c r="E47" s="11">
        <f>E44*$Q$8</f>
        <v>154.25120000000001</v>
      </c>
      <c r="F47" s="11">
        <f>F44*$Q$8</f>
        <v>157.88064</v>
      </c>
      <c r="G47" s="30">
        <f t="shared" ref="G47:G48" si="8">AVERAGE(D47:F47)</f>
        <v>151.83157333333335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18"/>
    </row>
    <row r="48" spans="1:52" ht="15.75" thickBot="1">
      <c r="A48" s="261"/>
      <c r="B48" s="20" t="str">
        <f>+Januar!B48</f>
        <v xml:space="preserve"> Glukose i blodet</v>
      </c>
      <c r="C48" s="21" t="str">
        <f>+Januar!C48</f>
        <v xml:space="preserve"> [gram]</v>
      </c>
      <c r="D48" s="22">
        <f>$P$10*10*D47/1000</f>
        <v>7.1681440000000007</v>
      </c>
      <c r="E48" s="22">
        <f>$P$10*10*E47/1000</f>
        <v>7.7125600000000007</v>
      </c>
      <c r="F48" s="22">
        <f>$P$10*10*F47/1000</f>
        <v>7.8940320000000002</v>
      </c>
      <c r="G48" s="32">
        <f t="shared" si="8"/>
        <v>7.5915786666666669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18"/>
    </row>
    <row r="49" spans="1:52" ht="15.75" thickBot="1">
      <c r="A49" s="258">
        <v>10</v>
      </c>
      <c r="B49" s="24" t="str">
        <f>+Januar!B49</f>
        <v xml:space="preserve"> Glucose middel P (fra HbA1c IFCC) </v>
      </c>
      <c r="C49" s="36" t="str">
        <f>+Januar!C49</f>
        <v xml:space="preserve"> [mmol/L]</v>
      </c>
      <c r="D49" s="8">
        <v>7.8</v>
      </c>
      <c r="E49" s="8">
        <v>7.8</v>
      </c>
      <c r="F49" s="8">
        <v>7.8</v>
      </c>
      <c r="G49" s="37">
        <f>AVERAGE(D49:F49)</f>
        <v>7.8</v>
      </c>
      <c r="H49" s="241" t="str">
        <f>IF(G49&lt;$I$163,"Under",IF(AND(G49&gt;=$I$163,G49&lt;=$I$165),"Normal",IF(G49&gt;=$I$165,"Over","Prøv igen")))</f>
        <v>Over</v>
      </c>
      <c r="I49" s="76">
        <f>+G49</f>
        <v>7.8</v>
      </c>
      <c r="J49" s="77">
        <f>+G50</f>
        <v>47.923081761006301</v>
      </c>
      <c r="K49" s="83">
        <f>+G51</f>
        <v>6.5345911949685545E-2</v>
      </c>
      <c r="L49" s="79">
        <f>+G52</f>
        <v>141.54816</v>
      </c>
      <c r="M49" s="82">
        <f>+G53</f>
        <v>7.0774079999999993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18"/>
    </row>
    <row r="50" spans="1:52">
      <c r="A50" s="259"/>
      <c r="B50" s="17" t="str">
        <f>+Januar!B50</f>
        <v xml:space="preserve"> Hæmoglobin A1c (IFCC)  </v>
      </c>
      <c r="C50" s="19" t="str">
        <f>+Januar!C50</f>
        <v xml:space="preserve"> [mmol/mol]  </v>
      </c>
      <c r="D50" s="11">
        <f>(D49+$Q$6)/$Q$5-$Q$3</f>
        <v>47.923081761006301</v>
      </c>
      <c r="E50" s="11">
        <f>(E49+$Q$6)/$Q$5-$Q$3</f>
        <v>47.923081761006301</v>
      </c>
      <c r="F50" s="11">
        <f>(F49+$Q$6)/$Q$5-$Q$3</f>
        <v>47.923081761006301</v>
      </c>
      <c r="G50" s="30">
        <f>AVERAGE(D50:F50)</f>
        <v>47.923081761006301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18"/>
    </row>
    <row r="51" spans="1:52">
      <c r="A51" s="259"/>
      <c r="B51" s="17" t="str">
        <f>+Januar!B51</f>
        <v xml:space="preserve"> Hæmoglobin A1c (DCCT) </v>
      </c>
      <c r="C51" s="19" t="str">
        <f>+Januar!C51</f>
        <v xml:space="preserve"> [Procent] </v>
      </c>
      <c r="D51" s="4">
        <f>+(D50+$Q$3)/$Q$2</f>
        <v>6.5345911949685545E-2</v>
      </c>
      <c r="E51" s="4">
        <f>+(E50+$Q$3)/$Q$2</f>
        <v>6.5345911949685545E-2</v>
      </c>
      <c r="F51" s="4">
        <f>+(F50+$Q$3)/$Q$2</f>
        <v>6.5345911949685545E-2</v>
      </c>
      <c r="G51" s="31">
        <f>AVERAGE(D51:F51)</f>
        <v>6.5345911949685545E-2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18"/>
    </row>
    <row r="52" spans="1:52">
      <c r="A52" s="260"/>
      <c r="B52" s="17" t="str">
        <f>+Januar!B52</f>
        <v xml:space="preserve"> Glukose middel P (fra HbA1c) </v>
      </c>
      <c r="C52" s="19" t="str">
        <f>+Januar!C52</f>
        <v xml:space="preserve"> [mg/dL]</v>
      </c>
      <c r="D52" s="11">
        <f>D49*$Q$8</f>
        <v>141.54816</v>
      </c>
      <c r="E52" s="11">
        <f>E49*$Q$8</f>
        <v>141.54816</v>
      </c>
      <c r="F52" s="11">
        <f>F49*$Q$8</f>
        <v>141.54816</v>
      </c>
      <c r="G52" s="30">
        <f t="shared" ref="G52:G53" si="9">AVERAGE(D52:F52)</f>
        <v>141.54816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18"/>
    </row>
    <row r="53" spans="1:52" ht="15.75" thickBot="1">
      <c r="A53" s="261"/>
      <c r="B53" s="20" t="str">
        <f>+Januar!B53</f>
        <v xml:space="preserve"> Glukose i blodet</v>
      </c>
      <c r="C53" s="21" t="str">
        <f>+Januar!C53</f>
        <v xml:space="preserve"> [gram]</v>
      </c>
      <c r="D53" s="22">
        <f>$P$10*10*D52/1000</f>
        <v>7.0774079999999993</v>
      </c>
      <c r="E53" s="22">
        <f>$P$10*10*E52/1000</f>
        <v>7.0774079999999993</v>
      </c>
      <c r="F53" s="22">
        <f>$P$10*10*F52/1000</f>
        <v>7.0774079999999993</v>
      </c>
      <c r="G53" s="32">
        <f t="shared" si="9"/>
        <v>7.0774079999999993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18"/>
    </row>
    <row r="54" spans="1:52" ht="15.75" thickBot="1">
      <c r="A54" s="255">
        <v>11</v>
      </c>
      <c r="B54" s="24" t="str">
        <f>+Januar!B54</f>
        <v xml:space="preserve"> Glucose middel P (fra HbA1c IFCC) </v>
      </c>
      <c r="C54" s="36" t="str">
        <f>+Januar!C54</f>
        <v xml:space="preserve"> [mmol/L]</v>
      </c>
      <c r="D54" s="8">
        <v>8.6999999999999993</v>
      </c>
      <c r="E54" s="8">
        <v>8.6999999999999993</v>
      </c>
      <c r="F54" s="8">
        <v>8.6999999999999993</v>
      </c>
      <c r="G54" s="37">
        <f>AVERAGE(D54:F54)</f>
        <v>8.6999999999999993</v>
      </c>
      <c r="H54" s="241" t="str">
        <f>IF(G54&lt;$I$163,"Under",IF(AND(G54&gt;=$I$163,G54&lt;=$I$165),"Normal",IF(G54&gt;=$I$165,"Over","Prøv igen")))</f>
        <v>Over</v>
      </c>
      <c r="I54" s="76">
        <f>+G54</f>
        <v>8.6999999999999993</v>
      </c>
      <c r="J54" s="77">
        <f>+G55</f>
        <v>54.109874213836484</v>
      </c>
      <c r="K54" s="83">
        <f>+G56</f>
        <v>7.1006289308176096E-2</v>
      </c>
      <c r="L54" s="79">
        <f>+G57</f>
        <v>157.88064</v>
      </c>
      <c r="M54" s="82">
        <f>+G58</f>
        <v>7.8940320000000002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18"/>
    </row>
    <row r="55" spans="1:52">
      <c r="A55" s="256"/>
      <c r="B55" s="17" t="str">
        <f>+Januar!B55</f>
        <v xml:space="preserve"> Hæmoglobin A1c (IFCC)  </v>
      </c>
      <c r="C55" s="19" t="str">
        <f>+Januar!C55</f>
        <v xml:space="preserve"> [mmol/mol]  </v>
      </c>
      <c r="D55" s="11">
        <f>(D54+$Q$6)/$Q$5-$Q$3</f>
        <v>54.109874213836477</v>
      </c>
      <c r="E55" s="11">
        <f>(E54+$Q$6)/$Q$5-$Q$3</f>
        <v>54.109874213836477</v>
      </c>
      <c r="F55" s="11">
        <f>(F54+$Q$6)/$Q$5-$Q$3</f>
        <v>54.109874213836477</v>
      </c>
      <c r="G55" s="30">
        <f>AVERAGE(D55:F55)</f>
        <v>54.109874213836484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18"/>
    </row>
    <row r="56" spans="1:52">
      <c r="A56" s="256"/>
      <c r="B56" s="17" t="str">
        <f>+Januar!B56</f>
        <v xml:space="preserve"> Hæmoglobin A1c (DCCT) </v>
      </c>
      <c r="C56" s="19" t="str">
        <f>+Januar!C56</f>
        <v xml:space="preserve"> [Procent] </v>
      </c>
      <c r="D56" s="4">
        <f>+(D55+$Q$3)/$Q$2</f>
        <v>7.1006289308176096E-2</v>
      </c>
      <c r="E56" s="4">
        <f>+(E55+$Q$3)/$Q$2</f>
        <v>7.1006289308176096E-2</v>
      </c>
      <c r="F56" s="4">
        <f>+(F55+$Q$3)/$Q$2</f>
        <v>7.1006289308176096E-2</v>
      </c>
      <c r="G56" s="31">
        <f>AVERAGE(D56:F56)</f>
        <v>7.1006289308176096E-2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18"/>
    </row>
    <row r="57" spans="1:52">
      <c r="A57" s="256"/>
      <c r="B57" s="17" t="str">
        <f>+Januar!B57</f>
        <v xml:space="preserve"> Glukose middel P (fra HbA1c) </v>
      </c>
      <c r="C57" s="19" t="str">
        <f>+Januar!C57</f>
        <v xml:space="preserve"> [mg/dL]</v>
      </c>
      <c r="D57" s="11">
        <f>D54*$Q$8</f>
        <v>157.88064</v>
      </c>
      <c r="E57" s="11">
        <f>E54*$Q$8</f>
        <v>157.88064</v>
      </c>
      <c r="F57" s="11">
        <f>F54*$Q$8</f>
        <v>157.88064</v>
      </c>
      <c r="G57" s="30">
        <f t="shared" ref="G57:G58" si="10">AVERAGE(D57:F57)</f>
        <v>157.88064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18"/>
    </row>
    <row r="58" spans="1:52" ht="15.75" thickBot="1">
      <c r="A58" s="257"/>
      <c r="B58" s="20" t="str">
        <f>+Januar!B58</f>
        <v xml:space="preserve"> Glukose i blodet</v>
      </c>
      <c r="C58" s="21" t="str">
        <f>+Januar!C58</f>
        <v xml:space="preserve"> [gram]</v>
      </c>
      <c r="D58" s="22">
        <f>$P$10*10*D57/1000</f>
        <v>7.8940320000000002</v>
      </c>
      <c r="E58" s="22">
        <f>$P$10*10*E57/1000</f>
        <v>7.8940320000000002</v>
      </c>
      <c r="F58" s="22">
        <f>$P$10*10*F57/1000</f>
        <v>7.8940320000000002</v>
      </c>
      <c r="G58" s="32">
        <f t="shared" si="10"/>
        <v>7.8940320000000002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18"/>
    </row>
    <row r="59" spans="1:52" ht="15.75" thickBot="1">
      <c r="A59" s="258">
        <v>12</v>
      </c>
      <c r="B59" s="24" t="str">
        <f>+Januar!B59</f>
        <v xml:space="preserve"> Glucose middel P (fra HbA1c IFCC) </v>
      </c>
      <c r="C59" s="36" t="str">
        <f>+Januar!C59</f>
        <v xml:space="preserve"> [mmol/L]</v>
      </c>
      <c r="D59" s="8">
        <v>8.9</v>
      </c>
      <c r="E59" s="8">
        <v>8.9</v>
      </c>
      <c r="F59" s="8">
        <v>8.9</v>
      </c>
      <c r="G59" s="37">
        <f>AVERAGE(D59:F59)</f>
        <v>8.9</v>
      </c>
      <c r="H59" s="241" t="str">
        <f>IF(G59&lt;$I$163,"Under",IF(AND(G59&gt;=$I$163,G59&lt;=$I$165),"Normal",IF(G59&gt;=$I$165,"Over","Prøv igen")))</f>
        <v>Over</v>
      </c>
      <c r="I59" s="76">
        <f>+G59</f>
        <v>8.9</v>
      </c>
      <c r="J59" s="77">
        <f>+G60</f>
        <v>55.484716981132088</v>
      </c>
      <c r="K59" s="83">
        <f>+G61</f>
        <v>7.2264150943396235E-2</v>
      </c>
      <c r="L59" s="79">
        <f>+G62</f>
        <v>161.51008000000002</v>
      </c>
      <c r="M59" s="82">
        <f>+G63</f>
        <v>8.0755040000000005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18"/>
    </row>
    <row r="60" spans="1:52">
      <c r="A60" s="259"/>
      <c r="B60" s="17" t="str">
        <f>+Januar!B60</f>
        <v xml:space="preserve"> Hæmoglobin A1c (IFCC)  </v>
      </c>
      <c r="C60" s="19" t="str">
        <f>+Januar!C60</f>
        <v xml:space="preserve"> [mmol/mol]  </v>
      </c>
      <c r="D60" s="11">
        <f>(D59+$Q$6)/$Q$5-$Q$3</f>
        <v>55.484716981132081</v>
      </c>
      <c r="E60" s="11">
        <f>(E59+$Q$6)/$Q$5-$Q$3</f>
        <v>55.484716981132081</v>
      </c>
      <c r="F60" s="11">
        <f>(F59+$Q$6)/$Q$5-$Q$3</f>
        <v>55.484716981132081</v>
      </c>
      <c r="G60" s="30">
        <f>AVERAGE(D60:F60)</f>
        <v>55.484716981132088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18"/>
    </row>
    <row r="61" spans="1:52">
      <c r="A61" s="259"/>
      <c r="B61" s="17" t="str">
        <f>+Januar!B61</f>
        <v xml:space="preserve"> Hæmoglobin A1c (DCCT) </v>
      </c>
      <c r="C61" s="19" t="str">
        <f>+Januar!C61</f>
        <v xml:space="preserve"> [Procent] </v>
      </c>
      <c r="D61" s="4">
        <f>+(D60+$Q$3)/$Q$2</f>
        <v>7.2264150943396235E-2</v>
      </c>
      <c r="E61" s="4">
        <f>+(E60+$Q$3)/$Q$2</f>
        <v>7.2264150943396235E-2</v>
      </c>
      <c r="F61" s="4">
        <f>+(F60+$Q$3)/$Q$2</f>
        <v>7.2264150943396235E-2</v>
      </c>
      <c r="G61" s="31">
        <f>AVERAGE(D61:F61)</f>
        <v>7.2264150943396235E-2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18"/>
    </row>
    <row r="62" spans="1:52">
      <c r="A62" s="260"/>
      <c r="B62" s="17" t="str">
        <f>+Januar!B62</f>
        <v xml:space="preserve"> Glukose middel P (fra HbA1c) </v>
      </c>
      <c r="C62" s="19" t="str">
        <f>+Januar!C62</f>
        <v xml:space="preserve"> [mg/dL]</v>
      </c>
      <c r="D62" s="11">
        <f>D59*$Q$8</f>
        <v>161.51008000000002</v>
      </c>
      <c r="E62" s="11">
        <f>E59*$Q$8</f>
        <v>161.51008000000002</v>
      </c>
      <c r="F62" s="11">
        <f>F59*$Q$8</f>
        <v>161.51008000000002</v>
      </c>
      <c r="G62" s="30">
        <f t="shared" ref="G62:G63" si="11">AVERAGE(D62:F62)</f>
        <v>161.51008000000002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18"/>
    </row>
    <row r="63" spans="1:52" ht="15.75" thickBot="1">
      <c r="A63" s="261"/>
      <c r="B63" s="20" t="str">
        <f>+Januar!B63</f>
        <v xml:space="preserve"> Glukose i blodet</v>
      </c>
      <c r="C63" s="21" t="str">
        <f>+Januar!C63</f>
        <v xml:space="preserve"> [gram]</v>
      </c>
      <c r="D63" s="22">
        <f>$P$10*10*D62/1000</f>
        <v>8.0755040000000005</v>
      </c>
      <c r="E63" s="22">
        <f>$P$10*10*E62/1000</f>
        <v>8.0755040000000005</v>
      </c>
      <c r="F63" s="22">
        <f>$P$10*10*F62/1000</f>
        <v>8.0755040000000005</v>
      </c>
      <c r="G63" s="32">
        <f t="shared" si="11"/>
        <v>8.0755040000000005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18"/>
    </row>
    <row r="64" spans="1:52" ht="15.75" thickBot="1">
      <c r="A64" s="259">
        <v>13</v>
      </c>
      <c r="B64" s="24" t="str">
        <f>+Januar!B64</f>
        <v xml:space="preserve"> Glucose middel P (fra HbA1c IFCC) </v>
      </c>
      <c r="C64" s="36" t="str">
        <f>+Januar!C64</f>
        <v xml:space="preserve"> [mmol/L]</v>
      </c>
      <c r="D64" s="8">
        <v>8</v>
      </c>
      <c r="E64" s="8">
        <v>8</v>
      </c>
      <c r="F64" s="8">
        <v>8</v>
      </c>
      <c r="G64" s="37">
        <f>AVERAGE(D64:F64)</f>
        <v>8</v>
      </c>
      <c r="H64" s="241" t="str">
        <f>IF(G64&lt;$I$163,"Under",IF(AND(G64&gt;=$I$163,G64&lt;=$I$165),"Normal",IF(G64&gt;=$I$165,"Over","Prøv igen")))</f>
        <v>Over</v>
      </c>
      <c r="I64" s="76">
        <f>+G64</f>
        <v>8</v>
      </c>
      <c r="J64" s="77">
        <f>+G65</f>
        <v>49.297924528301884</v>
      </c>
      <c r="K64" s="83">
        <f>+G66</f>
        <v>6.6603773584905671E-2</v>
      </c>
      <c r="L64" s="79">
        <f>+G67</f>
        <v>145.17760000000001</v>
      </c>
      <c r="M64" s="82">
        <f>+G68</f>
        <v>7.2588800000000013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18"/>
    </row>
    <row r="65" spans="1:52">
      <c r="A65" s="259"/>
      <c r="B65" s="17" t="str">
        <f>+Januar!B65</f>
        <v xml:space="preserve"> Hæmoglobin A1c (IFCC)  </v>
      </c>
      <c r="C65" s="19" t="str">
        <f>+Januar!C65</f>
        <v xml:space="preserve"> [mmol/mol]  </v>
      </c>
      <c r="D65" s="11">
        <f>(D64+$Q$6)/$Q$5-$Q$3</f>
        <v>49.297924528301891</v>
      </c>
      <c r="E65" s="11">
        <f>(E64+$Q$6)/$Q$5-$Q$3</f>
        <v>49.297924528301891</v>
      </c>
      <c r="F65" s="11">
        <f>(F64+$Q$6)/$Q$5-$Q$3</f>
        <v>49.297924528301891</v>
      </c>
      <c r="G65" s="30">
        <f>AVERAGE(D65:F65)</f>
        <v>49.297924528301884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18"/>
    </row>
    <row r="66" spans="1:52">
      <c r="A66" s="259"/>
      <c r="B66" s="17" t="str">
        <f>+Januar!B66</f>
        <v xml:space="preserve"> Hæmoglobin A1c (DCCT) </v>
      </c>
      <c r="C66" s="19" t="str">
        <f>+Januar!C66</f>
        <v xml:space="preserve"> [Procent] </v>
      </c>
      <c r="D66" s="4">
        <f>+(D65+$Q$3)/$Q$2</f>
        <v>6.6603773584905671E-2</v>
      </c>
      <c r="E66" s="4">
        <f>+(E65+$Q$3)/$Q$2</f>
        <v>6.6603773584905671E-2</v>
      </c>
      <c r="F66" s="4">
        <f>+(F65+$Q$3)/$Q$2</f>
        <v>6.6603773584905671E-2</v>
      </c>
      <c r="G66" s="31">
        <f>AVERAGE(D66:F66)</f>
        <v>6.6603773584905671E-2</v>
      </c>
      <c r="H66" s="242"/>
      <c r="I66" s="156"/>
      <c r="J66" s="157"/>
      <c r="K66" s="157"/>
      <c r="L66" s="157"/>
      <c r="M66" s="157"/>
      <c r="N66" s="223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18"/>
    </row>
    <row r="67" spans="1:52">
      <c r="A67" s="260"/>
      <c r="B67" s="17" t="str">
        <f>+Januar!B67</f>
        <v xml:space="preserve"> Glukose middel P (fra HbA1c) </v>
      </c>
      <c r="C67" s="19" t="str">
        <f>+Januar!C67</f>
        <v xml:space="preserve"> [mg/dL]</v>
      </c>
      <c r="D67" s="11">
        <f>D64*$Q$8</f>
        <v>145.17760000000001</v>
      </c>
      <c r="E67" s="11">
        <f>E64*$Q$8</f>
        <v>145.17760000000001</v>
      </c>
      <c r="F67" s="11">
        <f>F64*$Q$8</f>
        <v>145.17760000000001</v>
      </c>
      <c r="G67" s="30">
        <f t="shared" ref="G67:G68" si="12">AVERAGE(D67:F67)</f>
        <v>145.17760000000001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18"/>
    </row>
    <row r="68" spans="1:52" ht="15.75" thickBot="1">
      <c r="A68" s="261"/>
      <c r="B68" s="20" t="str">
        <f>+Januar!B68</f>
        <v xml:space="preserve"> Glukose i blodet</v>
      </c>
      <c r="C68" s="21" t="str">
        <f>+Januar!C68</f>
        <v xml:space="preserve"> [gram]</v>
      </c>
      <c r="D68" s="22">
        <f>$P$10*10*D67/1000</f>
        <v>7.2588800000000013</v>
      </c>
      <c r="E68" s="22">
        <f>$P$10*10*E67/1000</f>
        <v>7.2588800000000013</v>
      </c>
      <c r="F68" s="22">
        <f>$P$10*10*F67/1000</f>
        <v>7.2588800000000013</v>
      </c>
      <c r="G68" s="32">
        <f t="shared" si="12"/>
        <v>7.2588800000000013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18"/>
    </row>
    <row r="69" spans="1:52" ht="15.75" thickBot="1">
      <c r="A69" s="258">
        <v>14</v>
      </c>
      <c r="B69" s="24" t="str">
        <f>+Januar!B69</f>
        <v xml:space="preserve"> Glucose middel P (fra HbA1c IFCC) </v>
      </c>
      <c r="C69" s="36" t="str">
        <f>+Januar!C69</f>
        <v xml:space="preserve"> [mmol/L]</v>
      </c>
      <c r="D69" s="8">
        <v>8.1999999999999993</v>
      </c>
      <c r="E69" s="8">
        <v>8.1999999999999993</v>
      </c>
      <c r="F69" s="8">
        <v>8.1999999999999993</v>
      </c>
      <c r="G69" s="37">
        <f>AVERAGE(D69:F69)</f>
        <v>8.1999999999999993</v>
      </c>
      <c r="H69" s="241" t="str">
        <f>IF(G69&lt;$I$163,"Under",IF(AND(G69&gt;=$I$163,G69&lt;=$I$165),"Normal",IF(G69&gt;=$I$165,"Over","Prøv igen")))</f>
        <v>Over</v>
      </c>
      <c r="I69" s="76">
        <f>+G69</f>
        <v>8.1999999999999993</v>
      </c>
      <c r="J69" s="77">
        <f>+G70</f>
        <v>50.672767295597481</v>
      </c>
      <c r="K69" s="83">
        <f>+G71</f>
        <v>6.7861635220125782E-2</v>
      </c>
      <c r="L69" s="79">
        <f>+G72</f>
        <v>148.80704</v>
      </c>
      <c r="M69" s="82">
        <f>+G73</f>
        <v>7.4403519999999999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18"/>
    </row>
    <row r="70" spans="1:52">
      <c r="A70" s="259"/>
      <c r="B70" s="17" t="str">
        <f>+Januar!B70</f>
        <v xml:space="preserve"> Hæmoglobin A1c (IFCC)  </v>
      </c>
      <c r="C70" s="19" t="str">
        <f>+Januar!C70</f>
        <v xml:space="preserve"> [mmol/mol]  </v>
      </c>
      <c r="D70" s="11">
        <f>(D69+$Q$6)/$Q$5-$Q$3</f>
        <v>50.672767295597481</v>
      </c>
      <c r="E70" s="11">
        <f>(E69+$Q$6)/$Q$5-$Q$3</f>
        <v>50.672767295597481</v>
      </c>
      <c r="F70" s="11">
        <f>(F69+$Q$6)/$Q$5-$Q$3</f>
        <v>50.672767295597481</v>
      </c>
      <c r="G70" s="30">
        <f>AVERAGE(D70:F70)</f>
        <v>50.672767295597481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18"/>
    </row>
    <row r="71" spans="1:52">
      <c r="A71" s="259"/>
      <c r="B71" s="17" t="str">
        <f>+Januar!B71</f>
        <v xml:space="preserve"> Hæmoglobin A1c (DCCT) </v>
      </c>
      <c r="C71" s="19" t="str">
        <f>+Januar!C71</f>
        <v xml:space="preserve"> [Procent] </v>
      </c>
      <c r="D71" s="4">
        <f>+(D70+$Q$3)/$Q$2</f>
        <v>6.7861635220125782E-2</v>
      </c>
      <c r="E71" s="4">
        <f>+(E70+$Q$3)/$Q$2</f>
        <v>6.7861635220125782E-2</v>
      </c>
      <c r="F71" s="4">
        <f>+(F70+$Q$3)/$Q$2</f>
        <v>6.7861635220125782E-2</v>
      </c>
      <c r="G71" s="31">
        <f>AVERAGE(D71:F71)</f>
        <v>6.7861635220125782E-2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18"/>
    </row>
    <row r="72" spans="1:52">
      <c r="A72" s="260"/>
      <c r="B72" s="17" t="str">
        <f>+Januar!B72</f>
        <v xml:space="preserve"> Glukose middel P (fra HbA1c) </v>
      </c>
      <c r="C72" s="19" t="str">
        <f>+Januar!C72</f>
        <v xml:space="preserve"> [mg/dL]</v>
      </c>
      <c r="D72" s="11">
        <f>D69*$Q$8</f>
        <v>148.80704</v>
      </c>
      <c r="E72" s="11">
        <f>E69*$Q$8</f>
        <v>148.80704</v>
      </c>
      <c r="F72" s="11">
        <f>F69*$Q$8</f>
        <v>148.80704</v>
      </c>
      <c r="G72" s="30">
        <f t="shared" ref="G72:G73" si="13">AVERAGE(D72:F72)</f>
        <v>148.80704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18"/>
    </row>
    <row r="73" spans="1:52" ht="15.75" thickBot="1">
      <c r="A73" s="261"/>
      <c r="B73" s="20" t="str">
        <f>+Januar!B73</f>
        <v xml:space="preserve"> Glukose i blodet</v>
      </c>
      <c r="C73" s="21" t="str">
        <f>+Januar!C73</f>
        <v xml:space="preserve"> [gram]</v>
      </c>
      <c r="D73" s="22">
        <f>$P$10*10*D72/1000</f>
        <v>7.4403519999999999</v>
      </c>
      <c r="E73" s="22">
        <f>$P$10*10*E72/1000</f>
        <v>7.4403519999999999</v>
      </c>
      <c r="F73" s="22">
        <f>$P$10*10*F72/1000</f>
        <v>7.4403519999999999</v>
      </c>
      <c r="G73" s="32">
        <f t="shared" si="13"/>
        <v>7.4403519999999999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18"/>
    </row>
    <row r="74" spans="1:52" ht="15.75" thickBot="1">
      <c r="A74" s="258">
        <v>15</v>
      </c>
      <c r="B74" s="24" t="str">
        <f>+Januar!B74</f>
        <v xml:space="preserve"> Glucose middel P (fra HbA1c IFCC) </v>
      </c>
      <c r="C74" s="36" t="str">
        <f>+Januar!C74</f>
        <v xml:space="preserve"> [mmol/L]</v>
      </c>
      <c r="D74" s="8">
        <v>7.5</v>
      </c>
      <c r="E74" s="8">
        <v>7.5</v>
      </c>
      <c r="F74" s="8">
        <v>7.5</v>
      </c>
      <c r="G74" s="37">
        <f>AVERAGE(D74:F74)</f>
        <v>7.5</v>
      </c>
      <c r="H74" s="241" t="str">
        <f>IF(G74&lt;$I$163,"Under",IF(AND(G74&gt;=$I$163,G74&lt;=$I$165),"Normal",IF(G74&gt;=$I$165,"Over","Prøv igen")))</f>
        <v>Over</v>
      </c>
      <c r="I74" s="76">
        <f>+G74</f>
        <v>7.5</v>
      </c>
      <c r="J74" s="77">
        <f>+G75</f>
        <v>45.860817610062895</v>
      </c>
      <c r="K74" s="83">
        <f>+G76</f>
        <v>6.3459119496855343E-2</v>
      </c>
      <c r="L74" s="79">
        <f>+G77</f>
        <v>136.10400000000001</v>
      </c>
      <c r="M74" s="82">
        <f>+G78</f>
        <v>6.8052000000000019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18"/>
    </row>
    <row r="75" spans="1:52">
      <c r="A75" s="259"/>
      <c r="B75" s="17" t="str">
        <f>+Januar!B75</f>
        <v xml:space="preserve"> Hæmoglobin A1c (IFCC)  </v>
      </c>
      <c r="C75" s="19" t="str">
        <f>+Januar!C75</f>
        <v xml:space="preserve"> [mmol/mol]  </v>
      </c>
      <c r="D75" s="11">
        <f>(D74+$Q$6)/$Q$5-$Q$3</f>
        <v>45.860817610062895</v>
      </c>
      <c r="E75" s="11">
        <f>(E74+$Q$6)/$Q$5-$Q$3</f>
        <v>45.860817610062895</v>
      </c>
      <c r="F75" s="11">
        <f>(F74+$Q$6)/$Q$5-$Q$3</f>
        <v>45.860817610062895</v>
      </c>
      <c r="G75" s="30">
        <f>AVERAGE(D75:F75)</f>
        <v>45.860817610062895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18"/>
    </row>
    <row r="76" spans="1:52">
      <c r="A76" s="259"/>
      <c r="B76" s="17" t="str">
        <f>+Januar!B76</f>
        <v xml:space="preserve"> Hæmoglobin A1c (DCCT) </v>
      </c>
      <c r="C76" s="19" t="str">
        <f>+Januar!C76</f>
        <v xml:space="preserve"> [Procent] </v>
      </c>
      <c r="D76" s="4">
        <f>+(D75+$Q$3)/$Q$2</f>
        <v>6.3459119496855343E-2</v>
      </c>
      <c r="E76" s="4">
        <f>+(E75+$Q$3)/$Q$2</f>
        <v>6.3459119496855343E-2</v>
      </c>
      <c r="F76" s="4">
        <f>+(F75+$Q$3)/$Q$2</f>
        <v>6.3459119496855343E-2</v>
      </c>
      <c r="G76" s="31">
        <f>AVERAGE(D76:F76)</f>
        <v>6.3459119496855343E-2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18"/>
    </row>
    <row r="77" spans="1:52">
      <c r="A77" s="260"/>
      <c r="B77" s="17" t="str">
        <f>+Januar!B77</f>
        <v xml:space="preserve"> Glukose middel P (fra HbA1c) </v>
      </c>
      <c r="C77" s="19" t="str">
        <f>+Januar!C77</f>
        <v xml:space="preserve"> [mg/dL]</v>
      </c>
      <c r="D77" s="11">
        <f>D74*$Q$8</f>
        <v>136.10400000000001</v>
      </c>
      <c r="E77" s="11">
        <f>E74*$Q$8</f>
        <v>136.10400000000001</v>
      </c>
      <c r="F77" s="11">
        <f>F74*$Q$8</f>
        <v>136.10400000000001</v>
      </c>
      <c r="G77" s="30">
        <f t="shared" ref="G77:G78" si="14">AVERAGE(D77:F77)</f>
        <v>136.10400000000001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18"/>
    </row>
    <row r="78" spans="1:52" ht="15.75" thickBot="1">
      <c r="A78" s="261"/>
      <c r="B78" s="20" t="str">
        <f>+Januar!B78</f>
        <v xml:space="preserve"> Glukose i blodet</v>
      </c>
      <c r="C78" s="21" t="str">
        <f>+Januar!C78</f>
        <v xml:space="preserve"> [gram]</v>
      </c>
      <c r="D78" s="22">
        <f>$P$10*10*D77/1000</f>
        <v>6.805200000000001</v>
      </c>
      <c r="E78" s="22">
        <f>$P$10*10*E77/1000</f>
        <v>6.805200000000001</v>
      </c>
      <c r="F78" s="22">
        <f>$P$10*10*F77/1000</f>
        <v>6.805200000000001</v>
      </c>
      <c r="G78" s="32">
        <f t="shared" si="14"/>
        <v>6.8052000000000019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18"/>
    </row>
    <row r="79" spans="1:52" ht="15.75" thickBot="1">
      <c r="A79" s="258">
        <v>16</v>
      </c>
      <c r="B79" s="24" t="str">
        <f>+Januar!B79</f>
        <v xml:space="preserve"> Glucose middel P (fra HbA1c IFCC) </v>
      </c>
      <c r="C79" s="36" t="str">
        <f>+Januar!C79</f>
        <v xml:space="preserve"> [mmol/L]</v>
      </c>
      <c r="D79" s="8">
        <v>8</v>
      </c>
      <c r="E79" s="8">
        <v>8</v>
      </c>
      <c r="F79" s="8">
        <v>8</v>
      </c>
      <c r="G79" s="37">
        <f>AVERAGE(D79:F79)</f>
        <v>8</v>
      </c>
      <c r="H79" s="241" t="str">
        <f>IF(G79&lt;$I$163,"Under",IF(AND(G79&gt;=$I$163,G79&lt;=$I$165),"Normal",IF(G79&gt;=$I$165,"Over","Prøv igen")))</f>
        <v>Over</v>
      </c>
      <c r="I79" s="76">
        <f>+G79</f>
        <v>8</v>
      </c>
      <c r="J79" s="77">
        <f>+G80</f>
        <v>49.297924528301884</v>
      </c>
      <c r="K79" s="83">
        <f>+G81</f>
        <v>6.6603773584905671E-2</v>
      </c>
      <c r="L79" s="79">
        <f>+G82</f>
        <v>145.17760000000001</v>
      </c>
      <c r="M79" s="82">
        <f>+G83</f>
        <v>7.2588800000000013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18"/>
    </row>
    <row r="80" spans="1:52">
      <c r="A80" s="259"/>
      <c r="B80" s="17" t="str">
        <f>+Januar!B80</f>
        <v xml:space="preserve"> Hæmoglobin A1c (IFCC)  </v>
      </c>
      <c r="C80" s="19" t="str">
        <f>+Januar!C80</f>
        <v xml:space="preserve"> [mmol/mol]  </v>
      </c>
      <c r="D80" s="11">
        <f>(D79+$Q$6)/$Q$5-$Q$3</f>
        <v>49.297924528301891</v>
      </c>
      <c r="E80" s="11">
        <f>(E79+$Q$6)/$Q$5-$Q$3</f>
        <v>49.297924528301891</v>
      </c>
      <c r="F80" s="11">
        <f>(F79+$Q$6)/$Q$5-$Q$3</f>
        <v>49.297924528301891</v>
      </c>
      <c r="G80" s="30">
        <f>AVERAGE(D80:F80)</f>
        <v>49.297924528301884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18"/>
    </row>
    <row r="81" spans="1:52">
      <c r="A81" s="259"/>
      <c r="B81" s="17" t="str">
        <f>+Januar!B81</f>
        <v xml:space="preserve"> Hæmoglobin A1c (DCCT) </v>
      </c>
      <c r="C81" s="19" t="str">
        <f>+Januar!C81</f>
        <v xml:space="preserve"> [Procent] </v>
      </c>
      <c r="D81" s="4">
        <f>+(D80+$Q$3)/$Q$2</f>
        <v>6.6603773584905671E-2</v>
      </c>
      <c r="E81" s="4">
        <f>+(E80+$Q$3)/$Q$2</f>
        <v>6.6603773584905671E-2</v>
      </c>
      <c r="F81" s="4">
        <f>+(F80+$Q$3)/$Q$2</f>
        <v>6.6603773584905671E-2</v>
      </c>
      <c r="G81" s="31">
        <f>AVERAGE(D81:F81)</f>
        <v>6.6603773584905671E-2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18"/>
    </row>
    <row r="82" spans="1:52">
      <c r="A82" s="260"/>
      <c r="B82" s="17" t="str">
        <f>+Januar!B82</f>
        <v xml:space="preserve"> Glukose middel P (fra HbA1c) </v>
      </c>
      <c r="C82" s="19" t="str">
        <f>+Januar!C82</f>
        <v xml:space="preserve"> [mg/dL]</v>
      </c>
      <c r="D82" s="11">
        <f>D79*$Q$8</f>
        <v>145.17760000000001</v>
      </c>
      <c r="E82" s="11">
        <f>E79*$Q$8</f>
        <v>145.17760000000001</v>
      </c>
      <c r="F82" s="11">
        <f>F79*$Q$8</f>
        <v>145.17760000000001</v>
      </c>
      <c r="G82" s="30">
        <f t="shared" ref="G82:G83" si="15">AVERAGE(D82:F82)</f>
        <v>145.17760000000001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18"/>
    </row>
    <row r="83" spans="1:52" ht="15.75" thickBot="1">
      <c r="A83" s="261"/>
      <c r="B83" s="20" t="str">
        <f>+Januar!B83</f>
        <v xml:space="preserve"> Glukose i blodet</v>
      </c>
      <c r="C83" s="21" t="str">
        <f>+Januar!C83</f>
        <v xml:space="preserve"> [gram]</v>
      </c>
      <c r="D83" s="22">
        <f>$P$10*10*D82/1000</f>
        <v>7.2588800000000013</v>
      </c>
      <c r="E83" s="22">
        <f>$P$10*10*E82/1000</f>
        <v>7.2588800000000013</v>
      </c>
      <c r="F83" s="22">
        <f>$P$10*10*F82/1000</f>
        <v>7.2588800000000013</v>
      </c>
      <c r="G83" s="32">
        <f t="shared" si="15"/>
        <v>7.2588800000000013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18"/>
    </row>
    <row r="84" spans="1:52" ht="15.75" thickBot="1">
      <c r="A84" s="258">
        <v>17</v>
      </c>
      <c r="B84" s="24" t="str">
        <f>+Januar!B84</f>
        <v xml:space="preserve"> Glucose middel P (fra HbA1c IFCC) </v>
      </c>
      <c r="C84" s="36" t="str">
        <f>+Januar!C84</f>
        <v xml:space="preserve"> [mmol/L]</v>
      </c>
      <c r="D84" s="8">
        <v>8</v>
      </c>
      <c r="E84" s="8">
        <v>8</v>
      </c>
      <c r="F84" s="8">
        <v>8</v>
      </c>
      <c r="G84" s="37">
        <f>AVERAGE(D84:F84)</f>
        <v>8</v>
      </c>
      <c r="H84" s="241" t="str">
        <f>IF(G84&lt;$I$163,"Under",IF(AND(G84&gt;=$I$163,G84&lt;=$I$165),"Normal",IF(G84&gt;=$I$165,"Over","Prøv igen")))</f>
        <v>Over</v>
      </c>
      <c r="I84" s="76">
        <f>+G84</f>
        <v>8</v>
      </c>
      <c r="J84" s="77">
        <f>+G85</f>
        <v>49.297924528301884</v>
      </c>
      <c r="K84" s="83">
        <f>+G86</f>
        <v>6.6603773584905671E-2</v>
      </c>
      <c r="L84" s="79">
        <f>+G87</f>
        <v>145.17760000000001</v>
      </c>
      <c r="M84" s="82">
        <f>+G88</f>
        <v>7.2588800000000013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18"/>
    </row>
    <row r="85" spans="1:52">
      <c r="A85" s="259"/>
      <c r="B85" s="17" t="str">
        <f>+Januar!B85</f>
        <v xml:space="preserve"> Hæmoglobin A1c (IFCC)  </v>
      </c>
      <c r="C85" s="19" t="str">
        <f>+Januar!C85</f>
        <v xml:space="preserve"> [mmol/mol]  </v>
      </c>
      <c r="D85" s="11">
        <f>(D84+$Q$6)/$Q$5-$Q$3</f>
        <v>49.297924528301891</v>
      </c>
      <c r="E85" s="11">
        <f>(E84+$Q$6)/$Q$5-$Q$3</f>
        <v>49.297924528301891</v>
      </c>
      <c r="F85" s="11">
        <f>(F84+$Q$6)/$Q$5-$Q$3</f>
        <v>49.297924528301891</v>
      </c>
      <c r="G85" s="30">
        <f>AVERAGE(D85:F85)</f>
        <v>49.297924528301884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18"/>
    </row>
    <row r="86" spans="1:52">
      <c r="A86" s="259"/>
      <c r="B86" s="17" t="str">
        <f>+Januar!B86</f>
        <v xml:space="preserve"> Hæmoglobin A1c (DCCT) </v>
      </c>
      <c r="C86" s="19" t="str">
        <f>+Januar!C86</f>
        <v xml:space="preserve"> [Procent] </v>
      </c>
      <c r="D86" s="4">
        <f>+(D85+$Q$3)/$Q$2</f>
        <v>6.6603773584905671E-2</v>
      </c>
      <c r="E86" s="4">
        <f>+(E85+$Q$3)/$Q$2</f>
        <v>6.6603773584905671E-2</v>
      </c>
      <c r="F86" s="4">
        <f>+(F85+$Q$3)/$Q$2</f>
        <v>6.6603773584905671E-2</v>
      </c>
      <c r="G86" s="31">
        <f>AVERAGE(D86:F86)</f>
        <v>6.6603773584905671E-2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18"/>
    </row>
    <row r="87" spans="1:52">
      <c r="A87" s="260"/>
      <c r="B87" s="17" t="str">
        <f>+Januar!B87</f>
        <v xml:space="preserve"> Glukose middel P (fra HbA1c) </v>
      </c>
      <c r="C87" s="19" t="str">
        <f>+Januar!C87</f>
        <v xml:space="preserve"> [mg/dL]</v>
      </c>
      <c r="D87" s="11">
        <f>D84*$Q$8</f>
        <v>145.17760000000001</v>
      </c>
      <c r="E87" s="11">
        <f>E84*$Q$8</f>
        <v>145.17760000000001</v>
      </c>
      <c r="F87" s="11">
        <f>F84*$Q$8</f>
        <v>145.17760000000001</v>
      </c>
      <c r="G87" s="30">
        <f t="shared" ref="G87:G88" si="16">AVERAGE(D87:F87)</f>
        <v>145.17760000000001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18"/>
    </row>
    <row r="88" spans="1:52" ht="15.75" thickBot="1">
      <c r="A88" s="261"/>
      <c r="B88" s="20" t="str">
        <f>+Januar!B88</f>
        <v xml:space="preserve"> Glukose i blodet</v>
      </c>
      <c r="C88" s="21" t="str">
        <f>+Januar!C88</f>
        <v xml:space="preserve"> [gram]</v>
      </c>
      <c r="D88" s="22">
        <f>$P$10*10*D87/1000</f>
        <v>7.2588800000000013</v>
      </c>
      <c r="E88" s="22">
        <f>$P$10*10*E87/1000</f>
        <v>7.2588800000000013</v>
      </c>
      <c r="F88" s="22">
        <f>$P$10*10*F87/1000</f>
        <v>7.2588800000000013</v>
      </c>
      <c r="G88" s="32">
        <f t="shared" si="16"/>
        <v>7.2588800000000013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18"/>
    </row>
    <row r="89" spans="1:52" ht="15.75" thickBot="1">
      <c r="A89" s="258">
        <v>18</v>
      </c>
      <c r="B89" s="24" t="str">
        <f>+Januar!B89</f>
        <v xml:space="preserve"> Glucose middel P (fra HbA1c IFCC) </v>
      </c>
      <c r="C89" s="36" t="str">
        <f>+Januar!C89</f>
        <v xml:space="preserve"> [mmol/L]</v>
      </c>
      <c r="D89" s="8">
        <v>8</v>
      </c>
      <c r="E89" s="8">
        <v>8</v>
      </c>
      <c r="F89" s="8">
        <v>8</v>
      </c>
      <c r="G89" s="37">
        <f>AVERAGE(D89:F89)</f>
        <v>8</v>
      </c>
      <c r="H89" s="241" t="str">
        <f>IF(G89&lt;$I$163,"Under",IF(AND(G89&gt;=$I$163,G89&lt;=$I$165),"Normal",IF(G89&gt;=$I$165,"Over","Prøv igen")))</f>
        <v>Over</v>
      </c>
      <c r="I89" s="76">
        <f>+G89</f>
        <v>8</v>
      </c>
      <c r="J89" s="77">
        <f>+G90</f>
        <v>49.297924528301884</v>
      </c>
      <c r="K89" s="78">
        <f>+G91</f>
        <v>6.6603773584905671E-2</v>
      </c>
      <c r="L89" s="79">
        <f>+G92</f>
        <v>145.17760000000001</v>
      </c>
      <c r="M89" s="80">
        <f>+G93</f>
        <v>7.2588800000000013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18"/>
    </row>
    <row r="90" spans="1:52">
      <c r="A90" s="259"/>
      <c r="B90" s="17" t="str">
        <f>+Januar!B90</f>
        <v xml:space="preserve"> Hæmoglobin A1c (IFCC)  </v>
      </c>
      <c r="C90" s="19" t="str">
        <f>+Januar!C90</f>
        <v xml:space="preserve"> [mmol/mol]  </v>
      </c>
      <c r="D90" s="11">
        <f>(D89+$Q$6)/$Q$5-$Q$3</f>
        <v>49.297924528301891</v>
      </c>
      <c r="E90" s="11">
        <f>(E89+$Q$6)/$Q$5-$Q$3</f>
        <v>49.297924528301891</v>
      </c>
      <c r="F90" s="11">
        <f>(F89+$Q$6)/$Q$5-$Q$3</f>
        <v>49.297924528301891</v>
      </c>
      <c r="G90" s="30">
        <f>AVERAGE(D90:F90)</f>
        <v>49.297924528301884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18"/>
    </row>
    <row r="91" spans="1:52">
      <c r="A91" s="259"/>
      <c r="B91" s="17" t="str">
        <f>+Januar!B91</f>
        <v xml:space="preserve"> Hæmoglobin A1c (DCCT) </v>
      </c>
      <c r="C91" s="19" t="str">
        <f>+Januar!C91</f>
        <v xml:space="preserve"> [Procent] </v>
      </c>
      <c r="D91" s="4">
        <f>+(D90+$Q$3)/$Q$2</f>
        <v>6.6603773584905671E-2</v>
      </c>
      <c r="E91" s="4">
        <f>+(E90+$Q$3)/$Q$2</f>
        <v>6.6603773584905671E-2</v>
      </c>
      <c r="F91" s="4">
        <f>+(F90+$Q$3)/$Q$2</f>
        <v>6.6603773584905671E-2</v>
      </c>
      <c r="G91" s="31">
        <f>AVERAGE(D91:F91)</f>
        <v>6.6603773584905671E-2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18"/>
    </row>
    <row r="92" spans="1:52">
      <c r="A92" s="260"/>
      <c r="B92" s="17" t="str">
        <f>+Januar!B92</f>
        <v xml:space="preserve"> Glukose middel P (fra HbA1c) </v>
      </c>
      <c r="C92" s="19" t="str">
        <f>+Januar!C92</f>
        <v xml:space="preserve"> [mg/dL]</v>
      </c>
      <c r="D92" s="11">
        <f>D89*$Q$8</f>
        <v>145.17760000000001</v>
      </c>
      <c r="E92" s="11">
        <f>E89*$Q$8</f>
        <v>145.17760000000001</v>
      </c>
      <c r="F92" s="11">
        <f>F89*$Q$8</f>
        <v>145.17760000000001</v>
      </c>
      <c r="G92" s="30">
        <f t="shared" ref="G92:G93" si="17">AVERAGE(D92:F92)</f>
        <v>145.17760000000001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18"/>
    </row>
    <row r="93" spans="1:52" ht="15.75" thickBot="1">
      <c r="A93" s="261"/>
      <c r="B93" s="20" t="str">
        <f>+Januar!B93</f>
        <v xml:space="preserve"> Glukose i blodet</v>
      </c>
      <c r="C93" s="21" t="str">
        <f>+Januar!C93</f>
        <v xml:space="preserve"> [gram]</v>
      </c>
      <c r="D93" s="22">
        <f>$P$10*10*D92/1000</f>
        <v>7.2588800000000013</v>
      </c>
      <c r="E93" s="22">
        <f>$P$10*10*E92/1000</f>
        <v>7.2588800000000013</v>
      </c>
      <c r="F93" s="22">
        <f>$P$10*10*F92/1000</f>
        <v>7.2588800000000013</v>
      </c>
      <c r="G93" s="32">
        <f t="shared" si="17"/>
        <v>7.2588800000000013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18"/>
    </row>
    <row r="94" spans="1:52" ht="15.75" thickBot="1">
      <c r="A94" s="258">
        <v>19</v>
      </c>
      <c r="B94" s="24" t="str">
        <f>+Januar!B94</f>
        <v xml:space="preserve"> Glucose middel P (fra HbA1c IFCC) </v>
      </c>
      <c r="C94" s="36" t="str">
        <f>+Januar!C94</f>
        <v xml:space="preserve"> [mmol/L]</v>
      </c>
      <c r="D94" s="8">
        <v>8.8000000000000007</v>
      </c>
      <c r="E94" s="8">
        <v>8.8000000000000007</v>
      </c>
      <c r="F94" s="8">
        <v>8.8000000000000007</v>
      </c>
      <c r="G94" s="37">
        <f>AVERAGE(D94:F94)</f>
        <v>8.8000000000000007</v>
      </c>
      <c r="H94" s="241" t="str">
        <f>IF(G94&lt;$I$163,"Under",IF(AND(G94&gt;=$I$163,G94&lt;=$I$165),"Normal",IF(G94&gt;=$I$165,"Over","Prøv igen")))</f>
        <v>Over</v>
      </c>
      <c r="I94" s="76">
        <f>+G94</f>
        <v>8.8000000000000007</v>
      </c>
      <c r="J94" s="77">
        <f>+G95</f>
        <v>54.797295597484293</v>
      </c>
      <c r="K94" s="83">
        <f>+G96</f>
        <v>7.1635220125786173E-2</v>
      </c>
      <c r="L94" s="79">
        <f>+G97</f>
        <v>159.69536000000002</v>
      </c>
      <c r="M94" s="82">
        <f>+G98</f>
        <v>7.9847679999999999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18"/>
    </row>
    <row r="95" spans="1:52">
      <c r="A95" s="259"/>
      <c r="B95" s="17" t="str">
        <f>+Januar!B95</f>
        <v xml:space="preserve"> Hæmoglobin A1c (IFCC)  </v>
      </c>
      <c r="C95" s="19" t="str">
        <f>+Januar!C95</f>
        <v xml:space="preserve"> [mmol/mol]  </v>
      </c>
      <c r="D95" s="11">
        <f>(D94+$Q$6)/$Q$5-$Q$3</f>
        <v>54.797295597484293</v>
      </c>
      <c r="E95" s="11">
        <f>(E94+$Q$6)/$Q$5-$Q$3</f>
        <v>54.797295597484293</v>
      </c>
      <c r="F95" s="11">
        <f>(F94+$Q$6)/$Q$5-$Q$3</f>
        <v>54.797295597484293</v>
      </c>
      <c r="G95" s="30">
        <f>AVERAGE(D95:F95)</f>
        <v>54.797295597484293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18"/>
    </row>
    <row r="96" spans="1:52">
      <c r="A96" s="259"/>
      <c r="B96" s="17" t="str">
        <f>+Januar!B96</f>
        <v xml:space="preserve"> Hæmoglobin A1c (DCCT) </v>
      </c>
      <c r="C96" s="19" t="str">
        <f>+Januar!C96</f>
        <v xml:space="preserve"> [Procent] </v>
      </c>
      <c r="D96" s="4">
        <f>+(D95+$Q$3)/$Q$2</f>
        <v>7.1635220125786173E-2</v>
      </c>
      <c r="E96" s="4">
        <f>+(E95+$Q$3)/$Q$2</f>
        <v>7.1635220125786173E-2</v>
      </c>
      <c r="F96" s="4">
        <f>+(F95+$Q$3)/$Q$2</f>
        <v>7.1635220125786173E-2</v>
      </c>
      <c r="G96" s="31">
        <f>AVERAGE(D96:F96)</f>
        <v>7.1635220125786173E-2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18"/>
    </row>
    <row r="97" spans="1:52">
      <c r="A97" s="260"/>
      <c r="B97" s="17" t="str">
        <f>+Januar!B97</f>
        <v xml:space="preserve"> Glukose middel P (fra HbA1c) </v>
      </c>
      <c r="C97" s="19" t="str">
        <f>+Januar!C97</f>
        <v xml:space="preserve"> [mg/dL]</v>
      </c>
      <c r="D97" s="11">
        <f>D94*$Q$8</f>
        <v>159.69536000000002</v>
      </c>
      <c r="E97" s="11">
        <f>E94*$Q$8</f>
        <v>159.69536000000002</v>
      </c>
      <c r="F97" s="11">
        <f>F94*$Q$8</f>
        <v>159.69536000000002</v>
      </c>
      <c r="G97" s="30">
        <f t="shared" ref="G97:G98" si="18">AVERAGE(D97:F97)</f>
        <v>159.69536000000002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18"/>
    </row>
    <row r="98" spans="1:52" ht="15.75" thickBot="1">
      <c r="A98" s="261"/>
      <c r="B98" s="20" t="str">
        <f>+Januar!B98</f>
        <v xml:space="preserve"> Glukose i blodet</v>
      </c>
      <c r="C98" s="21" t="str">
        <f>+Januar!C98</f>
        <v xml:space="preserve"> [gram]</v>
      </c>
      <c r="D98" s="22">
        <f>$P$10*10*D97/1000</f>
        <v>7.9847680000000008</v>
      </c>
      <c r="E98" s="22">
        <f>$P$10*10*E97/1000</f>
        <v>7.9847680000000008</v>
      </c>
      <c r="F98" s="22">
        <f>$P$10*10*F97/1000</f>
        <v>7.9847680000000008</v>
      </c>
      <c r="G98" s="32">
        <f t="shared" si="18"/>
        <v>7.9847679999999999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18"/>
    </row>
    <row r="99" spans="1:52" ht="15.75" thickBot="1">
      <c r="A99" s="258">
        <v>20</v>
      </c>
      <c r="B99" s="24" t="str">
        <f>+Januar!B99</f>
        <v xml:space="preserve"> Glucose middel P (fra HbA1c IFCC) </v>
      </c>
      <c r="C99" s="36" t="str">
        <f>+Januar!C99</f>
        <v xml:space="preserve"> [mmol/L]</v>
      </c>
      <c r="D99" s="8">
        <v>9.6</v>
      </c>
      <c r="E99" s="8">
        <v>9.6</v>
      </c>
      <c r="F99" s="8">
        <v>9.6</v>
      </c>
      <c r="G99" s="37">
        <f>AVERAGE(D99:F99)</f>
        <v>9.6</v>
      </c>
      <c r="H99" s="241" t="str">
        <f>IF(G99&lt;$I$163,"Under",IF(AND(G99&gt;=$I$163,G99&lt;=$I$165),"Normal",IF(G99&gt;=$I$165,"Over","Prøv igen")))</f>
        <v>Over</v>
      </c>
      <c r="I99" s="76">
        <f>+G99</f>
        <v>9.6</v>
      </c>
      <c r="J99" s="77">
        <f>+G100</f>
        <v>60.29666666666666</v>
      </c>
      <c r="K99" s="83">
        <f>+G101</f>
        <v>7.6666666666666661E-2</v>
      </c>
      <c r="L99" s="79">
        <f>+G102</f>
        <v>174.21312</v>
      </c>
      <c r="M99" s="82">
        <f>+G103</f>
        <v>8.7106560000000002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18"/>
    </row>
    <row r="100" spans="1:52">
      <c r="A100" s="259"/>
      <c r="B100" s="17" t="str">
        <f>+Januar!B100</f>
        <v xml:space="preserve"> Hæmoglobin A1c (IFCC)  </v>
      </c>
      <c r="C100" s="19" t="str">
        <f>+Januar!C100</f>
        <v xml:space="preserve"> [mmol/mol]  </v>
      </c>
      <c r="D100" s="11">
        <f>(D99+$Q$6)/$Q$5-$Q$3</f>
        <v>60.296666666666667</v>
      </c>
      <c r="E100" s="11">
        <f>(E99+$Q$6)/$Q$5-$Q$3</f>
        <v>60.296666666666667</v>
      </c>
      <c r="F100" s="11">
        <f>(F99+$Q$6)/$Q$5-$Q$3</f>
        <v>60.296666666666667</v>
      </c>
      <c r="G100" s="30">
        <f>AVERAGE(D100:F100)</f>
        <v>60.29666666666666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18"/>
    </row>
    <row r="101" spans="1:52">
      <c r="A101" s="259"/>
      <c r="B101" s="17" t="str">
        <f>+Januar!B101</f>
        <v xml:space="preserve"> Hæmoglobin A1c (DCCT) </v>
      </c>
      <c r="C101" s="19" t="str">
        <f>+Januar!C101</f>
        <v xml:space="preserve"> [Procent] </v>
      </c>
      <c r="D101" s="4">
        <f>+(D100+$Q$3)/$Q$2</f>
        <v>7.6666666666666661E-2</v>
      </c>
      <c r="E101" s="4">
        <f>+(E100+$Q$3)/$Q$2</f>
        <v>7.6666666666666661E-2</v>
      </c>
      <c r="F101" s="4">
        <f>+(F100+$Q$3)/$Q$2</f>
        <v>7.6666666666666661E-2</v>
      </c>
      <c r="G101" s="31">
        <f>AVERAGE(D101:F101)</f>
        <v>7.6666666666666661E-2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18"/>
    </row>
    <row r="102" spans="1:52">
      <c r="A102" s="260"/>
      <c r="B102" s="17" t="str">
        <f>+Januar!B102</f>
        <v xml:space="preserve"> Glukose middel P (fra HbA1c) </v>
      </c>
      <c r="C102" s="19" t="str">
        <f>+Januar!C102</f>
        <v xml:space="preserve"> [mg/dL]</v>
      </c>
      <c r="D102" s="11">
        <f>D99*$Q$8</f>
        <v>174.21312</v>
      </c>
      <c r="E102" s="11">
        <f>E99*$Q$8</f>
        <v>174.21312</v>
      </c>
      <c r="F102" s="11">
        <f>F99*$Q$8</f>
        <v>174.21312</v>
      </c>
      <c r="G102" s="30">
        <f t="shared" ref="G102:G103" si="19">AVERAGE(D102:F102)</f>
        <v>174.21312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118"/>
    </row>
    <row r="103" spans="1:52" ht="15.75" thickBot="1">
      <c r="A103" s="261"/>
      <c r="B103" s="20" t="str">
        <f>+Januar!B103</f>
        <v xml:space="preserve"> Glukose i blodet</v>
      </c>
      <c r="C103" s="21" t="str">
        <f>+Januar!C103</f>
        <v xml:space="preserve"> [gram]</v>
      </c>
      <c r="D103" s="22">
        <f>$P$10*10*D102/1000</f>
        <v>8.7106560000000002</v>
      </c>
      <c r="E103" s="22">
        <f>$P$10*10*E102/1000</f>
        <v>8.7106560000000002</v>
      </c>
      <c r="F103" s="22">
        <f>$P$10*10*F102/1000</f>
        <v>8.7106560000000002</v>
      </c>
      <c r="G103" s="32">
        <f t="shared" si="19"/>
        <v>8.7106560000000002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118"/>
    </row>
    <row r="104" spans="1:52" ht="15.75" thickBot="1">
      <c r="A104" s="255">
        <v>21</v>
      </c>
      <c r="B104" s="24" t="str">
        <f>+Januar!B104</f>
        <v xml:space="preserve"> Glucose middel P (fra HbA1c IFCC) </v>
      </c>
      <c r="C104" s="36" t="str">
        <f>+Januar!C104</f>
        <v xml:space="preserve"> [mmol/L]</v>
      </c>
      <c r="D104" s="8">
        <v>8</v>
      </c>
      <c r="E104" s="8">
        <v>8</v>
      </c>
      <c r="F104" s="8">
        <v>8</v>
      </c>
      <c r="G104" s="37">
        <f>AVERAGE(D104:F104)</f>
        <v>8</v>
      </c>
      <c r="H104" s="241" t="str">
        <f>IF(G104&lt;$I$163,"Under",IF(AND(G104&gt;=$I$163,G104&lt;=$I$165),"Normal",IF(G104&gt;=$I$165,"Over","Prøv igen")))</f>
        <v>Over</v>
      </c>
      <c r="I104" s="76">
        <f>+G104</f>
        <v>8</v>
      </c>
      <c r="J104" s="77">
        <f>+G105</f>
        <v>49.297924528301884</v>
      </c>
      <c r="K104" s="83">
        <f>+G106</f>
        <v>6.6603773584905671E-2</v>
      </c>
      <c r="L104" s="79">
        <f>+G107</f>
        <v>145.17760000000001</v>
      </c>
      <c r="M104" s="82">
        <f>+G108</f>
        <v>7.2588800000000013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118"/>
    </row>
    <row r="105" spans="1:52">
      <c r="A105" s="256"/>
      <c r="B105" s="17" t="str">
        <f>+Januar!B105</f>
        <v xml:space="preserve"> Hæmoglobin A1c (IFCC)  </v>
      </c>
      <c r="C105" s="19" t="str">
        <f>+Januar!C105</f>
        <v xml:space="preserve"> [mmol/mol]  </v>
      </c>
      <c r="D105" s="11">
        <f>(D104+$Q$6)/$Q$5-$Q$3</f>
        <v>49.297924528301891</v>
      </c>
      <c r="E105" s="11">
        <f>(E104+$Q$6)/$Q$5-$Q$3</f>
        <v>49.297924528301891</v>
      </c>
      <c r="F105" s="11">
        <f>(F104+$Q$6)/$Q$5-$Q$3</f>
        <v>49.297924528301891</v>
      </c>
      <c r="G105" s="30">
        <f>AVERAGE(D105:F105)</f>
        <v>49.297924528301884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118"/>
    </row>
    <row r="106" spans="1:52">
      <c r="A106" s="256"/>
      <c r="B106" s="17" t="str">
        <f>+Januar!B106</f>
        <v xml:space="preserve"> Hæmoglobin A1c (DCCT) </v>
      </c>
      <c r="C106" s="19" t="str">
        <f>+Januar!C106</f>
        <v xml:space="preserve"> [Procent] </v>
      </c>
      <c r="D106" s="4">
        <f>+(D105+$Q$3)/$Q$2</f>
        <v>6.6603773584905671E-2</v>
      </c>
      <c r="E106" s="4">
        <f>+(E105+$Q$3)/$Q$2</f>
        <v>6.6603773584905671E-2</v>
      </c>
      <c r="F106" s="4">
        <f>+(F105+$Q$3)/$Q$2</f>
        <v>6.6603773584905671E-2</v>
      </c>
      <c r="G106" s="31">
        <f>AVERAGE(D106:F106)</f>
        <v>6.6603773584905671E-2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118"/>
    </row>
    <row r="107" spans="1:52">
      <c r="A107" s="256"/>
      <c r="B107" s="17" t="str">
        <f>+Januar!B107</f>
        <v xml:space="preserve"> Glukose middel P (fra HbA1c) </v>
      </c>
      <c r="C107" s="19" t="str">
        <f>+Januar!C107</f>
        <v xml:space="preserve"> [mg/dL]</v>
      </c>
      <c r="D107" s="11">
        <f>D104*$Q$8</f>
        <v>145.17760000000001</v>
      </c>
      <c r="E107" s="11">
        <f>E104*$Q$8</f>
        <v>145.17760000000001</v>
      </c>
      <c r="F107" s="11">
        <f>F104*$Q$8</f>
        <v>145.17760000000001</v>
      </c>
      <c r="G107" s="30">
        <f t="shared" ref="G107:G108" si="20">AVERAGE(D107:F107)</f>
        <v>145.17760000000001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118"/>
    </row>
    <row r="108" spans="1:52" ht="15.75" thickBot="1">
      <c r="A108" s="257"/>
      <c r="B108" s="20" t="str">
        <f>+Januar!B108</f>
        <v xml:space="preserve"> Glukose i blodet</v>
      </c>
      <c r="C108" s="21" t="str">
        <f>+Januar!C108</f>
        <v xml:space="preserve"> [gram]</v>
      </c>
      <c r="D108" s="22">
        <f>$P$10*10*D107/1000</f>
        <v>7.2588800000000013</v>
      </c>
      <c r="E108" s="22">
        <f>$P$10*10*E107/1000</f>
        <v>7.2588800000000013</v>
      </c>
      <c r="F108" s="22">
        <f>$P$10*10*F107/1000</f>
        <v>7.2588800000000013</v>
      </c>
      <c r="G108" s="32">
        <f t="shared" si="20"/>
        <v>7.2588800000000013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118"/>
    </row>
    <row r="109" spans="1:52" ht="15.75" thickBot="1">
      <c r="A109" s="258">
        <v>22</v>
      </c>
      <c r="B109" s="24" t="str">
        <f>+Januar!B109</f>
        <v xml:space="preserve"> Glucose middel P (fra HbA1c IFCC) </v>
      </c>
      <c r="C109" s="36" t="str">
        <f>+Januar!C109</f>
        <v xml:space="preserve"> [mmol/L]</v>
      </c>
      <c r="D109" s="8">
        <v>8.8000000000000007</v>
      </c>
      <c r="E109" s="8">
        <v>8.8000000000000007</v>
      </c>
      <c r="F109" s="8">
        <v>8.8000000000000007</v>
      </c>
      <c r="G109" s="37">
        <f>AVERAGE(D109:F109)</f>
        <v>8.8000000000000007</v>
      </c>
      <c r="H109" s="241" t="str">
        <f>IF(G109&lt;$I$163,"Under",IF(AND(G109&gt;=$I$163,G109&lt;=$I$165),"Normal",IF(G109&gt;=$I$165,"Over","Prøv igen")))</f>
        <v>Over</v>
      </c>
      <c r="I109" s="76">
        <f>+G109</f>
        <v>8.8000000000000007</v>
      </c>
      <c r="J109" s="77">
        <f>+G110</f>
        <v>54.797295597484293</v>
      </c>
      <c r="K109" s="83">
        <f>+G111</f>
        <v>7.1635220125786173E-2</v>
      </c>
      <c r="L109" s="79">
        <f>+G112</f>
        <v>159.69536000000002</v>
      </c>
      <c r="M109" s="82">
        <f>+G113</f>
        <v>7.9847679999999999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118"/>
    </row>
    <row r="110" spans="1:52">
      <c r="A110" s="259"/>
      <c r="B110" s="17" t="str">
        <f>+Januar!B110</f>
        <v xml:space="preserve"> Hæmoglobin A1c (IFCC)  </v>
      </c>
      <c r="C110" s="19" t="str">
        <f>+Januar!C110</f>
        <v xml:space="preserve"> [mmol/mol]  </v>
      </c>
      <c r="D110" s="11">
        <f>(D109+$Q$6)/$Q$5-$Q$3</f>
        <v>54.797295597484293</v>
      </c>
      <c r="E110" s="11">
        <f>(E109+$Q$6)/$Q$5-$Q$3</f>
        <v>54.797295597484293</v>
      </c>
      <c r="F110" s="11">
        <f>(F109+$Q$6)/$Q$5-$Q$3</f>
        <v>54.797295597484293</v>
      </c>
      <c r="G110" s="30">
        <f>AVERAGE(D110:F110)</f>
        <v>54.797295597484293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118"/>
    </row>
    <row r="111" spans="1:52">
      <c r="A111" s="259"/>
      <c r="B111" s="17" t="str">
        <f>+Januar!B111</f>
        <v xml:space="preserve"> Hæmoglobin A1c (DCCT) </v>
      </c>
      <c r="C111" s="19" t="str">
        <f>+Januar!C111</f>
        <v xml:space="preserve"> [Procent] </v>
      </c>
      <c r="D111" s="4">
        <f>+(D110+$Q$3)/$Q$2</f>
        <v>7.1635220125786173E-2</v>
      </c>
      <c r="E111" s="4">
        <f>+(E110+$Q$3)/$Q$2</f>
        <v>7.1635220125786173E-2</v>
      </c>
      <c r="F111" s="4">
        <f>+(F110+$Q$3)/$Q$2</f>
        <v>7.1635220125786173E-2</v>
      </c>
      <c r="G111" s="31">
        <f>AVERAGE(D111:F111)</f>
        <v>7.1635220125786173E-2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118"/>
    </row>
    <row r="112" spans="1:52">
      <c r="A112" s="260"/>
      <c r="B112" s="17" t="str">
        <f>+Januar!B112</f>
        <v xml:space="preserve"> Glukose middel P (fra HbA1c) </v>
      </c>
      <c r="C112" s="19" t="str">
        <f>+Januar!C112</f>
        <v xml:space="preserve"> [mg/dL]</v>
      </c>
      <c r="D112" s="11">
        <f>D109*$Q$8</f>
        <v>159.69536000000002</v>
      </c>
      <c r="E112" s="11">
        <f>E109*$Q$8</f>
        <v>159.69536000000002</v>
      </c>
      <c r="F112" s="11">
        <f>F109*$Q$8</f>
        <v>159.69536000000002</v>
      </c>
      <c r="G112" s="30">
        <f t="shared" ref="G112:G113" si="21">AVERAGE(D112:F112)</f>
        <v>159.69536000000002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118"/>
    </row>
    <row r="113" spans="1:52" ht="15.75" thickBot="1">
      <c r="A113" s="261"/>
      <c r="B113" s="20" t="str">
        <f>+Januar!B113</f>
        <v xml:space="preserve"> Glukose i blodet</v>
      </c>
      <c r="C113" s="21" t="str">
        <f>+Januar!C113</f>
        <v xml:space="preserve"> [gram]</v>
      </c>
      <c r="D113" s="22">
        <f>$P$10*10*D112/1000</f>
        <v>7.9847680000000008</v>
      </c>
      <c r="E113" s="22">
        <f>$P$10*10*E112/1000</f>
        <v>7.9847680000000008</v>
      </c>
      <c r="F113" s="22">
        <f>$P$10*10*F112/1000</f>
        <v>7.9847680000000008</v>
      </c>
      <c r="G113" s="32">
        <f t="shared" si="21"/>
        <v>7.9847679999999999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118"/>
    </row>
    <row r="114" spans="1:52" ht="15.75" thickBot="1">
      <c r="A114" s="259">
        <v>23</v>
      </c>
      <c r="B114" s="24" t="str">
        <f>+Januar!B114</f>
        <v xml:space="preserve"> Glucose middel P (fra HbA1c IFCC) </v>
      </c>
      <c r="C114" s="36" t="str">
        <f>+Januar!C114</f>
        <v xml:space="preserve"> [mmol/L]</v>
      </c>
      <c r="D114" s="8">
        <v>9.5</v>
      </c>
      <c r="E114" s="8">
        <v>9.5</v>
      </c>
      <c r="F114" s="8">
        <v>9.5</v>
      </c>
      <c r="G114" s="37">
        <f>AVERAGE(D114:F114)</f>
        <v>9.5</v>
      </c>
      <c r="H114" s="241" t="str">
        <f>IF(G114&lt;$I$163,"Under",IF(AND(G114&gt;=$I$163,G114&lt;=$I$165),"Normal",IF(G114&gt;=$I$165,"Over","Prøv igen")))</f>
        <v>Over</v>
      </c>
      <c r="I114" s="76">
        <f>+G114</f>
        <v>9.5</v>
      </c>
      <c r="J114" s="77">
        <f>+G115</f>
        <v>59.609245283018879</v>
      </c>
      <c r="K114" s="83">
        <f>+G116</f>
        <v>7.6037735849056612E-2</v>
      </c>
      <c r="L114" s="79">
        <f>+G117</f>
        <v>172.39840000000001</v>
      </c>
      <c r="M114" s="82">
        <f>+G118</f>
        <v>8.6199200000000005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118"/>
    </row>
    <row r="115" spans="1:52">
      <c r="A115" s="259"/>
      <c r="B115" s="17" t="str">
        <f>+Januar!B115</f>
        <v xml:space="preserve"> Hæmoglobin A1c (IFCC)  </v>
      </c>
      <c r="C115" s="19" t="str">
        <f>+Januar!C115</f>
        <v xml:space="preserve"> [mmol/mol]  </v>
      </c>
      <c r="D115" s="11">
        <f>(D114+$Q$6)/$Q$5-$Q$3</f>
        <v>59.609245283018879</v>
      </c>
      <c r="E115" s="11">
        <f>(E114+$Q$6)/$Q$5-$Q$3</f>
        <v>59.609245283018879</v>
      </c>
      <c r="F115" s="11">
        <f>(F114+$Q$6)/$Q$5-$Q$3</f>
        <v>59.609245283018879</v>
      </c>
      <c r="G115" s="30">
        <f>AVERAGE(D115:F115)</f>
        <v>59.609245283018879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118"/>
    </row>
    <row r="116" spans="1:52">
      <c r="A116" s="259"/>
      <c r="B116" s="17" t="str">
        <f>+Januar!B116</f>
        <v xml:space="preserve"> Hæmoglobin A1c (DCCT) </v>
      </c>
      <c r="C116" s="19" t="str">
        <f>+Januar!C116</f>
        <v xml:space="preserve"> [Procent] </v>
      </c>
      <c r="D116" s="4">
        <f>+(D115+$Q$3)/$Q$2</f>
        <v>7.6037735849056612E-2</v>
      </c>
      <c r="E116" s="4">
        <f>+(E115+$Q$3)/$Q$2</f>
        <v>7.6037735849056612E-2</v>
      </c>
      <c r="F116" s="4">
        <f>+(F115+$Q$3)/$Q$2</f>
        <v>7.6037735849056612E-2</v>
      </c>
      <c r="G116" s="31">
        <f>AVERAGE(D116:F116)</f>
        <v>7.6037735849056612E-2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118"/>
    </row>
    <row r="117" spans="1:52">
      <c r="A117" s="260"/>
      <c r="B117" s="17" t="str">
        <f>+Januar!B117</f>
        <v xml:space="preserve"> Glukose middel P (fra HbA1c) </v>
      </c>
      <c r="C117" s="19" t="str">
        <f>+Januar!C117</f>
        <v xml:space="preserve"> [mg/dL]</v>
      </c>
      <c r="D117" s="11">
        <f>D114*$Q$8</f>
        <v>172.39840000000001</v>
      </c>
      <c r="E117" s="11">
        <f>E114*$Q$8</f>
        <v>172.39840000000001</v>
      </c>
      <c r="F117" s="11">
        <f>F114*$Q$8</f>
        <v>172.39840000000001</v>
      </c>
      <c r="G117" s="30">
        <f t="shared" ref="G117:G118" si="22">AVERAGE(D117:F117)</f>
        <v>172.39840000000001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118"/>
    </row>
    <row r="118" spans="1:52" ht="15.75" thickBot="1">
      <c r="A118" s="261"/>
      <c r="B118" s="20" t="str">
        <f>+Januar!B118</f>
        <v xml:space="preserve"> Glukose i blodet</v>
      </c>
      <c r="C118" s="21" t="str">
        <f>+Januar!C118</f>
        <v xml:space="preserve"> [gram]</v>
      </c>
      <c r="D118" s="22">
        <f>$P$10*10*D117/1000</f>
        <v>8.6199200000000005</v>
      </c>
      <c r="E118" s="22">
        <f>$P$10*10*E117/1000</f>
        <v>8.6199200000000005</v>
      </c>
      <c r="F118" s="22">
        <f>$P$10*10*F117/1000</f>
        <v>8.6199200000000005</v>
      </c>
      <c r="G118" s="32">
        <f t="shared" si="22"/>
        <v>8.6199200000000005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118"/>
    </row>
    <row r="119" spans="1:52" ht="15.75" thickBot="1">
      <c r="A119" s="258">
        <v>24</v>
      </c>
      <c r="B119" s="24" t="str">
        <f>+Januar!B119</f>
        <v xml:space="preserve"> Glucose middel P (fra HbA1c IFCC) </v>
      </c>
      <c r="C119" s="36" t="str">
        <f>+Januar!C119</f>
        <v xml:space="preserve"> [mmol/L]</v>
      </c>
      <c r="D119" s="8">
        <v>9.5</v>
      </c>
      <c r="E119" s="8">
        <v>9.5</v>
      </c>
      <c r="F119" s="8">
        <v>9.5</v>
      </c>
      <c r="G119" s="37">
        <f>AVERAGE(D119:F119)</f>
        <v>9.5</v>
      </c>
      <c r="H119" s="241" t="str">
        <f>IF(G119&lt;$I$163,"Under",IF(AND(G119&gt;=$I$163,G119&lt;=$I$165),"Normal",IF(G119&gt;=$I$165,"Over","Prøv igen")))</f>
        <v>Over</v>
      </c>
      <c r="I119" s="76">
        <f>+G119</f>
        <v>9.5</v>
      </c>
      <c r="J119" s="77">
        <f>+G120</f>
        <v>59.609245283018879</v>
      </c>
      <c r="K119" s="78">
        <f>+G121</f>
        <v>7.6037735849056612E-2</v>
      </c>
      <c r="L119" s="79">
        <f>+G122</f>
        <v>172.39840000000001</v>
      </c>
      <c r="M119" s="80">
        <f>+G123</f>
        <v>8.6199200000000005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118"/>
    </row>
    <row r="120" spans="1:52">
      <c r="A120" s="259"/>
      <c r="B120" s="17" t="str">
        <f>+Januar!B120</f>
        <v xml:space="preserve"> Hæmoglobin A1c (IFCC)  </v>
      </c>
      <c r="C120" s="19" t="str">
        <f>+Januar!C120</f>
        <v xml:space="preserve"> [mmol/mol]  </v>
      </c>
      <c r="D120" s="11">
        <f>(D119+$Q$6)/$Q$5-$Q$3</f>
        <v>59.609245283018879</v>
      </c>
      <c r="E120" s="11">
        <f>(E119+$Q$6)/$Q$5-$Q$3</f>
        <v>59.609245283018879</v>
      </c>
      <c r="F120" s="11">
        <f>(F119+$Q$6)/$Q$5-$Q$3</f>
        <v>59.609245283018879</v>
      </c>
      <c r="G120" s="30">
        <f>AVERAGE(D120:F120)</f>
        <v>59.609245283018879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118"/>
    </row>
    <row r="121" spans="1:52">
      <c r="A121" s="259"/>
      <c r="B121" s="17" t="str">
        <f>+Januar!B121</f>
        <v xml:space="preserve"> Hæmoglobin A1c (DCCT) </v>
      </c>
      <c r="C121" s="19" t="str">
        <f>+Januar!C121</f>
        <v xml:space="preserve"> [Procent] </v>
      </c>
      <c r="D121" s="4">
        <f>+(D120+$Q$3)/$Q$2</f>
        <v>7.6037735849056612E-2</v>
      </c>
      <c r="E121" s="4">
        <f>+(E120+$Q$3)/$Q$2</f>
        <v>7.6037735849056612E-2</v>
      </c>
      <c r="F121" s="4">
        <f>+(F120+$Q$3)/$Q$2</f>
        <v>7.6037735849056612E-2</v>
      </c>
      <c r="G121" s="31">
        <f>AVERAGE(D121:F121)</f>
        <v>7.6037735849056612E-2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118"/>
    </row>
    <row r="122" spans="1:52">
      <c r="A122" s="260"/>
      <c r="B122" s="17" t="str">
        <f>+Januar!B122</f>
        <v xml:space="preserve"> Glukose middel P (fra HbA1c) </v>
      </c>
      <c r="C122" s="19" t="str">
        <f>+Januar!C122</f>
        <v xml:space="preserve"> [mg/dL]</v>
      </c>
      <c r="D122" s="11">
        <f>D119*$Q$8</f>
        <v>172.39840000000001</v>
      </c>
      <c r="E122" s="11">
        <f>E119*$Q$8</f>
        <v>172.39840000000001</v>
      </c>
      <c r="F122" s="11">
        <f>F119*$Q$8</f>
        <v>172.39840000000001</v>
      </c>
      <c r="G122" s="30">
        <f t="shared" ref="G122:G123" si="23">AVERAGE(D122:F122)</f>
        <v>172.39840000000001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118"/>
    </row>
    <row r="123" spans="1:52" ht="15.75" thickBot="1">
      <c r="A123" s="261"/>
      <c r="B123" s="20" t="str">
        <f>+Januar!B123</f>
        <v xml:space="preserve"> Glukose i blodet</v>
      </c>
      <c r="C123" s="21" t="str">
        <f>+Januar!C123</f>
        <v xml:space="preserve"> [gram]</v>
      </c>
      <c r="D123" s="22">
        <f>$P$10*10*D122/1000</f>
        <v>8.6199200000000005</v>
      </c>
      <c r="E123" s="22">
        <f>$P$10*10*E122/1000</f>
        <v>8.6199200000000005</v>
      </c>
      <c r="F123" s="22">
        <f>$P$10*10*F122/1000</f>
        <v>8.6199200000000005</v>
      </c>
      <c r="G123" s="32">
        <f t="shared" si="23"/>
        <v>8.6199200000000005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118"/>
    </row>
    <row r="124" spans="1:52" ht="15.75" thickBot="1">
      <c r="A124" s="258">
        <v>25</v>
      </c>
      <c r="B124" s="24" t="str">
        <f>+Januar!B124</f>
        <v xml:space="preserve"> Glucose middel P (fra HbA1c IFCC) </v>
      </c>
      <c r="C124" s="36" t="str">
        <f>+Januar!C124</f>
        <v xml:space="preserve"> [mmol/L]</v>
      </c>
      <c r="D124" s="8">
        <v>8</v>
      </c>
      <c r="E124" s="8">
        <v>9.8000000000000007</v>
      </c>
      <c r="F124" s="8">
        <v>9.8000000000000007</v>
      </c>
      <c r="G124" s="37">
        <f>AVERAGE(D124:F124)</f>
        <v>9.2000000000000011</v>
      </c>
      <c r="H124" s="241" t="str">
        <f>IF(G124&lt;$I$163,"Under",IF(AND(G124&gt;=$I$163,G124&lt;=$I$165),"Normal",IF(G124&gt;=$I$165,"Over","Prøv igen")))</f>
        <v>Over</v>
      </c>
      <c r="I124" s="76">
        <f>+G124</f>
        <v>9.2000000000000011</v>
      </c>
      <c r="J124" s="77">
        <f>+G125</f>
        <v>57.546981132075473</v>
      </c>
      <c r="K124" s="83">
        <f>+G126</f>
        <v>7.4150943396226424E-2</v>
      </c>
      <c r="L124" s="79">
        <f>+G127</f>
        <v>166.95424000000003</v>
      </c>
      <c r="M124" s="82">
        <f>+G128</f>
        <v>8.3477120000000014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118"/>
    </row>
    <row r="125" spans="1:52">
      <c r="A125" s="259"/>
      <c r="B125" s="17" t="str">
        <f>+Januar!B125</f>
        <v xml:space="preserve"> Hæmoglobin A1c (IFCC)  </v>
      </c>
      <c r="C125" s="19" t="str">
        <f>+Januar!C125</f>
        <v xml:space="preserve"> [mmol/mol]  </v>
      </c>
      <c r="D125" s="11">
        <f>(D124+$Q$6)/$Q$5-$Q$3</f>
        <v>49.297924528301891</v>
      </c>
      <c r="E125" s="11">
        <f>(E124+$Q$6)/$Q$5-$Q$3</f>
        <v>61.671509433962271</v>
      </c>
      <c r="F125" s="11">
        <f>(F124+$Q$6)/$Q$5-$Q$3</f>
        <v>61.671509433962271</v>
      </c>
      <c r="G125" s="30">
        <f>AVERAGE(D125:F125)</f>
        <v>57.546981132075473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118"/>
    </row>
    <row r="126" spans="1:52">
      <c r="A126" s="259"/>
      <c r="B126" s="17" t="str">
        <f>+Januar!B126</f>
        <v xml:space="preserve"> Hæmoglobin A1c (DCCT) </v>
      </c>
      <c r="C126" s="19" t="str">
        <f>+Januar!C126</f>
        <v xml:space="preserve"> [Procent] </v>
      </c>
      <c r="D126" s="4">
        <f>+(D125+$Q$3)/$Q$2</f>
        <v>6.6603773584905671E-2</v>
      </c>
      <c r="E126" s="4">
        <f>+(E125+$Q$3)/$Q$2</f>
        <v>7.79245283018868E-2</v>
      </c>
      <c r="F126" s="4">
        <f>+(F125+$Q$3)/$Q$2</f>
        <v>7.79245283018868E-2</v>
      </c>
      <c r="G126" s="31">
        <f>AVERAGE(D126:F126)</f>
        <v>7.4150943396226424E-2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118"/>
    </row>
    <row r="127" spans="1:52">
      <c r="A127" s="260"/>
      <c r="B127" s="17" t="str">
        <f>+Januar!B127</f>
        <v xml:space="preserve"> Glukose middel P (fra HbA1c) </v>
      </c>
      <c r="C127" s="19" t="str">
        <f>+Januar!C127</f>
        <v xml:space="preserve"> [mg/dL]</v>
      </c>
      <c r="D127" s="11">
        <f>D124*$Q$8</f>
        <v>145.17760000000001</v>
      </c>
      <c r="E127" s="11">
        <f>E124*$Q$8</f>
        <v>177.84256000000002</v>
      </c>
      <c r="F127" s="11">
        <f>F124*$Q$8</f>
        <v>177.84256000000002</v>
      </c>
      <c r="G127" s="30">
        <f t="shared" ref="G127:G128" si="24">AVERAGE(D127:F127)</f>
        <v>166.95424000000003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118"/>
    </row>
    <row r="128" spans="1:52" ht="15.75" thickBot="1">
      <c r="A128" s="261"/>
      <c r="B128" s="20" t="str">
        <f>+Januar!B128</f>
        <v xml:space="preserve"> Glukose i blodet</v>
      </c>
      <c r="C128" s="21" t="str">
        <f>+Januar!C128</f>
        <v xml:space="preserve"> [gram]</v>
      </c>
      <c r="D128" s="22">
        <f>$P$10*10*D127/1000</f>
        <v>7.2588800000000013</v>
      </c>
      <c r="E128" s="22">
        <f>$P$10*10*E127/1000</f>
        <v>8.8921280000000014</v>
      </c>
      <c r="F128" s="22">
        <f>$P$10*10*F127/1000</f>
        <v>8.8921280000000014</v>
      </c>
      <c r="G128" s="32">
        <f t="shared" si="24"/>
        <v>8.3477120000000014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118"/>
    </row>
    <row r="129" spans="1:52" ht="15.75" thickBot="1">
      <c r="A129" s="284">
        <v>26</v>
      </c>
      <c r="B129" s="24" t="str">
        <f>+Januar!B129</f>
        <v xml:space="preserve"> Glucose middel P (fra HbA1c IFCC) </v>
      </c>
      <c r="C129" s="36" t="str">
        <f>+Januar!C129</f>
        <v xml:space="preserve"> [mmol/L]</v>
      </c>
      <c r="D129" s="215">
        <v>10.5</v>
      </c>
      <c r="E129" s="215">
        <v>10.5</v>
      </c>
      <c r="F129" s="215">
        <v>10.5</v>
      </c>
      <c r="G129" s="37">
        <f>AVERAGE(D129:F129)</f>
        <v>10.5</v>
      </c>
      <c r="H129" s="241" t="str">
        <f>IF(G129&lt;$I$163,"Under",IF(AND(G129&gt;=$I$163,G129&lt;=$I$165),"Normal",IF(G129&gt;=$I$165,"Over","Prøv igen")))</f>
        <v>Over</v>
      </c>
      <c r="I129" s="76">
        <f>+G129</f>
        <v>10.5</v>
      </c>
      <c r="J129" s="77">
        <f>+G130</f>
        <v>66.483459119496857</v>
      </c>
      <c r="K129" s="83">
        <f>+G131</f>
        <v>8.2327044025157239E-2</v>
      </c>
      <c r="L129" s="79">
        <f>+G132</f>
        <v>190.54560000000001</v>
      </c>
      <c r="M129" s="82">
        <f>+G133</f>
        <v>9.5272800000000011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118"/>
    </row>
    <row r="130" spans="1:52">
      <c r="A130" s="285"/>
      <c r="B130" s="17" t="str">
        <f>+Januar!B130</f>
        <v xml:space="preserve"> Hæmoglobin A1c (IFCC)  </v>
      </c>
      <c r="C130" s="19" t="str">
        <f>+Januar!C130</f>
        <v xml:space="preserve"> [mmol/mol]  </v>
      </c>
      <c r="D130" s="11">
        <f>(D129+$Q$6)/$Q$5-$Q$3</f>
        <v>66.483459119496857</v>
      </c>
      <c r="E130" s="11">
        <f>(E129+$Q$6)/$Q$5-$Q$3</f>
        <v>66.483459119496857</v>
      </c>
      <c r="F130" s="11">
        <f>(F129+$Q$6)/$Q$5-$Q$3</f>
        <v>66.483459119496857</v>
      </c>
      <c r="G130" s="30">
        <f>AVERAGE(D130:F130)</f>
        <v>66.483459119496857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118"/>
    </row>
    <row r="131" spans="1:52">
      <c r="A131" s="285"/>
      <c r="B131" s="17" t="str">
        <f>+Januar!B131</f>
        <v xml:space="preserve"> Hæmoglobin A1c (DCCT) </v>
      </c>
      <c r="C131" s="19" t="str">
        <f>+Januar!C131</f>
        <v xml:space="preserve"> [Procent] </v>
      </c>
      <c r="D131" s="4">
        <f>+(D130+$Q$3)/$Q$2</f>
        <v>8.2327044025157239E-2</v>
      </c>
      <c r="E131" s="4">
        <f>+(E130+$Q$3)/$Q$2</f>
        <v>8.2327044025157239E-2</v>
      </c>
      <c r="F131" s="4">
        <f>+(F130+$Q$3)/$Q$2</f>
        <v>8.2327044025157239E-2</v>
      </c>
      <c r="G131" s="31">
        <f>AVERAGE(D131:F131)</f>
        <v>8.2327044025157239E-2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118"/>
    </row>
    <row r="132" spans="1:52">
      <c r="A132" s="286"/>
      <c r="B132" s="17" t="str">
        <f>+Januar!B132</f>
        <v xml:space="preserve"> Glukose middel P (fra HbA1c) </v>
      </c>
      <c r="C132" s="19" t="str">
        <f>+Januar!C132</f>
        <v xml:space="preserve"> [mg/dL]</v>
      </c>
      <c r="D132" s="11">
        <f>D129*$Q$8</f>
        <v>190.54560000000001</v>
      </c>
      <c r="E132" s="11">
        <f>E129*$Q$8</f>
        <v>190.54560000000001</v>
      </c>
      <c r="F132" s="11">
        <f>F129*$Q$8</f>
        <v>190.54560000000001</v>
      </c>
      <c r="G132" s="30">
        <f t="shared" ref="G132:G133" si="25">AVERAGE(D132:F132)</f>
        <v>190.54560000000001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118"/>
    </row>
    <row r="133" spans="1:52" ht="15.75" thickBot="1">
      <c r="A133" s="287"/>
      <c r="B133" s="20" t="str">
        <f>+Januar!B133</f>
        <v xml:space="preserve"> Glukose i blodet</v>
      </c>
      <c r="C133" s="21" t="str">
        <f>+Januar!C133</f>
        <v xml:space="preserve"> [gram]</v>
      </c>
      <c r="D133" s="22">
        <f>$P$10*10*D132/1000</f>
        <v>9.5272800000000011</v>
      </c>
      <c r="E133" s="22">
        <f>$P$10*10*E132/1000</f>
        <v>9.5272800000000011</v>
      </c>
      <c r="F133" s="22">
        <f>$P$10*10*F132/1000</f>
        <v>9.5272800000000011</v>
      </c>
      <c r="G133" s="32">
        <f t="shared" si="25"/>
        <v>9.5272800000000011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118"/>
    </row>
    <row r="134" spans="1:52" ht="15.75" thickBot="1">
      <c r="A134" s="258">
        <v>27</v>
      </c>
      <c r="B134" s="24" t="str">
        <f>+Januar!B134</f>
        <v xml:space="preserve"> Glucose middel P (fra HbA1c IFCC) </v>
      </c>
      <c r="C134" s="36" t="str">
        <f>+Januar!C134</f>
        <v xml:space="preserve"> [mmol/L]</v>
      </c>
      <c r="D134" s="8">
        <v>9.8000000000000007</v>
      </c>
      <c r="E134" s="8">
        <v>9.8000000000000007</v>
      </c>
      <c r="F134" s="8">
        <v>9.8000000000000007</v>
      </c>
      <c r="G134" s="37">
        <f>AVERAGE(D134:F134)</f>
        <v>9.8000000000000007</v>
      </c>
      <c r="H134" s="241" t="str">
        <f>IF(G134&lt;$I$163,"Under",IF(AND(G134&gt;=$I$163,G134&lt;=$I$165),"Normal",IF(G134&gt;=$I$165,"Over","Prøv igen")))</f>
        <v>Over</v>
      </c>
      <c r="I134" s="76">
        <f>+G134</f>
        <v>9.8000000000000007</v>
      </c>
      <c r="J134" s="77">
        <f>+G135</f>
        <v>61.671509433962264</v>
      </c>
      <c r="K134" s="83">
        <f>+G136</f>
        <v>7.79245283018868E-2</v>
      </c>
      <c r="L134" s="79">
        <f>+G137</f>
        <v>177.84256000000002</v>
      </c>
      <c r="M134" s="82">
        <f>+G138</f>
        <v>8.8921280000000014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118"/>
    </row>
    <row r="135" spans="1:52">
      <c r="A135" s="259"/>
      <c r="B135" s="17" t="str">
        <f>+Januar!B135</f>
        <v xml:space="preserve"> Hæmoglobin A1c (IFCC)  </v>
      </c>
      <c r="C135" s="19" t="str">
        <f>+Januar!C135</f>
        <v xml:space="preserve"> [mmol/mol]  </v>
      </c>
      <c r="D135" s="11">
        <f>(D134+$Q$6)/$Q$5-$Q$3</f>
        <v>61.671509433962271</v>
      </c>
      <c r="E135" s="11">
        <f>(E134+$Q$6)/$Q$5-$Q$3</f>
        <v>61.671509433962271</v>
      </c>
      <c r="F135" s="11">
        <f>(F134+$Q$6)/$Q$5-$Q$3</f>
        <v>61.671509433962271</v>
      </c>
      <c r="G135" s="30">
        <f>AVERAGE(D135:F135)</f>
        <v>61.671509433962264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118"/>
    </row>
    <row r="136" spans="1:52">
      <c r="A136" s="259"/>
      <c r="B136" s="17" t="str">
        <f>+Januar!B136</f>
        <v xml:space="preserve"> Hæmoglobin A1c (DCCT) </v>
      </c>
      <c r="C136" s="19" t="str">
        <f>+Januar!C136</f>
        <v xml:space="preserve"> [Procent] </v>
      </c>
      <c r="D136" s="4">
        <f>+(D135+$Q$3)/$Q$2</f>
        <v>7.79245283018868E-2</v>
      </c>
      <c r="E136" s="4">
        <f>+(E135+$Q$3)/$Q$2</f>
        <v>7.79245283018868E-2</v>
      </c>
      <c r="F136" s="4">
        <f>+(F135+$Q$3)/$Q$2</f>
        <v>7.79245283018868E-2</v>
      </c>
      <c r="G136" s="31">
        <f>AVERAGE(D136:F136)</f>
        <v>7.79245283018868E-2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118"/>
    </row>
    <row r="137" spans="1:52">
      <c r="A137" s="260"/>
      <c r="B137" s="17" t="str">
        <f>+Januar!B137</f>
        <v xml:space="preserve"> Glukose middel P (fra HbA1c) </v>
      </c>
      <c r="C137" s="19" t="str">
        <f>+Januar!C137</f>
        <v xml:space="preserve"> [mg/dL]</v>
      </c>
      <c r="D137" s="11">
        <f>D134*$Q$8</f>
        <v>177.84256000000002</v>
      </c>
      <c r="E137" s="11">
        <f>E134*$Q$8</f>
        <v>177.84256000000002</v>
      </c>
      <c r="F137" s="11">
        <f>F134*$Q$8</f>
        <v>177.84256000000002</v>
      </c>
      <c r="G137" s="30">
        <f t="shared" ref="G137:G138" si="26">AVERAGE(D137:F137)</f>
        <v>177.84256000000002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118"/>
    </row>
    <row r="138" spans="1:52" ht="15.75" thickBot="1">
      <c r="A138" s="261"/>
      <c r="B138" s="20" t="str">
        <f>+Januar!B138</f>
        <v xml:space="preserve"> Glukose i blodet</v>
      </c>
      <c r="C138" s="21" t="str">
        <f>+Januar!C138</f>
        <v xml:space="preserve"> [gram]</v>
      </c>
      <c r="D138" s="22">
        <f>$P$10*10*D137/1000</f>
        <v>8.8921280000000014</v>
      </c>
      <c r="E138" s="22">
        <f>$P$10*10*E137/1000</f>
        <v>8.8921280000000014</v>
      </c>
      <c r="F138" s="22">
        <f>$P$10*10*F137/1000</f>
        <v>8.8921280000000014</v>
      </c>
      <c r="G138" s="32">
        <f t="shared" si="26"/>
        <v>8.8921280000000014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118"/>
    </row>
    <row r="139" spans="1:52" ht="15.75" thickBot="1">
      <c r="A139" s="258">
        <v>28</v>
      </c>
      <c r="B139" s="24" t="str">
        <f>+Januar!B139</f>
        <v xml:space="preserve"> Glucose middel P (fra HbA1c IFCC) </v>
      </c>
      <c r="C139" s="36" t="str">
        <f>+Januar!C139</f>
        <v xml:space="preserve"> [mmol/L]</v>
      </c>
      <c r="D139" s="8">
        <v>9.6999999999999993</v>
      </c>
      <c r="E139" s="8">
        <v>9.6999999999999993</v>
      </c>
      <c r="F139" s="8">
        <v>9.6999999999999993</v>
      </c>
      <c r="G139" s="37">
        <f>AVERAGE(D139:F139)</f>
        <v>9.6999999999999993</v>
      </c>
      <c r="H139" s="241" t="str">
        <f>IF(G139&lt;$I$163,"Under",IF(AND(G139&gt;=$I$163,G139&lt;=$I$165),"Normal",IF(G139&gt;=$I$165,"Over","Prøv igen")))</f>
        <v>Over</v>
      </c>
      <c r="I139" s="76">
        <f>+G139</f>
        <v>9.6999999999999993</v>
      </c>
      <c r="J139" s="77">
        <f>+G140</f>
        <v>60.984088050314462</v>
      </c>
      <c r="K139" s="83">
        <f>+G141</f>
        <v>7.7295597484276737E-2</v>
      </c>
      <c r="L139" s="79">
        <f>+G142</f>
        <v>176.02784</v>
      </c>
      <c r="M139" s="82">
        <f>+G143</f>
        <v>8.8013919999999999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118"/>
    </row>
    <row r="140" spans="1:52">
      <c r="A140" s="259"/>
      <c r="B140" s="17" t="str">
        <f>+Januar!B140</f>
        <v xml:space="preserve"> Hæmoglobin A1c (IFCC)  </v>
      </c>
      <c r="C140" s="19" t="str">
        <f>+Januar!C140</f>
        <v xml:space="preserve"> [mmol/mol]  </v>
      </c>
      <c r="D140" s="11">
        <f>(D139+$Q$6)/$Q$5-$Q$3</f>
        <v>60.984088050314469</v>
      </c>
      <c r="E140" s="11">
        <f>(E139+$Q$6)/$Q$5-$Q$3</f>
        <v>60.984088050314469</v>
      </c>
      <c r="F140" s="11">
        <f>(F139+$Q$6)/$Q$5-$Q$3</f>
        <v>60.984088050314469</v>
      </c>
      <c r="G140" s="30">
        <f>AVERAGE(D140:F140)</f>
        <v>60.984088050314462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118"/>
    </row>
    <row r="141" spans="1:52">
      <c r="A141" s="259"/>
      <c r="B141" s="17" t="str">
        <f>+Januar!B141</f>
        <v xml:space="preserve"> Hæmoglobin A1c (DCCT) </v>
      </c>
      <c r="C141" s="19" t="str">
        <f>+Januar!C141</f>
        <v xml:space="preserve"> [Procent] </v>
      </c>
      <c r="D141" s="4">
        <f>+(D140+$Q$3)/$Q$2</f>
        <v>7.7295597484276737E-2</v>
      </c>
      <c r="E141" s="4">
        <f>+(E140+$Q$3)/$Q$2</f>
        <v>7.7295597484276737E-2</v>
      </c>
      <c r="F141" s="4">
        <f>+(F140+$Q$3)/$Q$2</f>
        <v>7.7295597484276737E-2</v>
      </c>
      <c r="G141" s="31">
        <f>AVERAGE(D141:F141)</f>
        <v>7.7295597484276737E-2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118"/>
    </row>
    <row r="142" spans="1:52">
      <c r="A142" s="260"/>
      <c r="B142" s="17" t="str">
        <f>+Januar!B142</f>
        <v xml:space="preserve"> Glukose middel P (fra HbA1c) </v>
      </c>
      <c r="C142" s="19" t="str">
        <f>+Januar!C142</f>
        <v xml:space="preserve"> [mg/dL]</v>
      </c>
      <c r="D142" s="11">
        <f>D139*$Q$8</f>
        <v>176.02784</v>
      </c>
      <c r="E142" s="11">
        <f>E139*$Q$8</f>
        <v>176.02784</v>
      </c>
      <c r="F142" s="11">
        <f>F139*$Q$8</f>
        <v>176.02784</v>
      </c>
      <c r="G142" s="30">
        <f t="shared" ref="G142:G143" si="27">AVERAGE(D142:F142)</f>
        <v>176.02784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118"/>
    </row>
    <row r="143" spans="1:52" ht="15.75" thickBot="1">
      <c r="A143" s="261"/>
      <c r="B143" s="20" t="str">
        <f>+Januar!B143</f>
        <v xml:space="preserve"> Glukose i blodet</v>
      </c>
      <c r="C143" s="21" t="str">
        <f>+Januar!C143</f>
        <v xml:space="preserve"> [gram]</v>
      </c>
      <c r="D143" s="22">
        <f>$P$10*10*D142/1000</f>
        <v>8.8013919999999999</v>
      </c>
      <c r="E143" s="22">
        <f>$P$10*10*E142/1000</f>
        <v>8.8013919999999999</v>
      </c>
      <c r="F143" s="22">
        <f>$P$10*10*F142/1000</f>
        <v>8.8013919999999999</v>
      </c>
      <c r="G143" s="32">
        <f t="shared" si="27"/>
        <v>8.8013919999999999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118"/>
    </row>
    <row r="144" spans="1:52" ht="15.75" thickBot="1">
      <c r="A144" s="258">
        <v>29</v>
      </c>
      <c r="B144" s="24" t="str">
        <f>+Januar!B144</f>
        <v xml:space="preserve"> Glucose middel P (fra HbA1c IFCC) </v>
      </c>
      <c r="C144" s="36" t="str">
        <f>+Januar!C144</f>
        <v xml:space="preserve"> [mmol/L]</v>
      </c>
      <c r="D144" s="8">
        <v>10.8</v>
      </c>
      <c r="E144" s="8">
        <v>10.8</v>
      </c>
      <c r="F144" s="8">
        <v>10.8</v>
      </c>
      <c r="G144" s="37">
        <f>AVERAGE(D144:F144)</f>
        <v>10.800000000000002</v>
      </c>
      <c r="H144" s="241" t="str">
        <f>IF(G144&lt;$I$163,"Under",IF(AND(G144&gt;=$I$163,G144&lt;=$I$165),"Normal",IF(G144&gt;=$I$165,"Over","Prøv igen")))</f>
        <v>Over</v>
      </c>
      <c r="I144" s="76">
        <f>+G144</f>
        <v>10.800000000000002</v>
      </c>
      <c r="J144" s="77">
        <f>+G145</f>
        <v>68.545723270440263</v>
      </c>
      <c r="K144" s="83">
        <f>+G146</f>
        <v>8.4213836477987428E-2</v>
      </c>
      <c r="L144" s="79">
        <f>+G147</f>
        <v>195.98976000000002</v>
      </c>
      <c r="M144" s="82">
        <f>+G148</f>
        <v>9.799488000000002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118"/>
    </row>
    <row r="145" spans="1:52">
      <c r="A145" s="259"/>
      <c r="B145" s="17" t="str">
        <f>+Januar!B145</f>
        <v xml:space="preserve"> Hæmoglobin A1c (IFCC)  </v>
      </c>
      <c r="C145" s="19" t="str">
        <f>+Januar!C145</f>
        <v xml:space="preserve"> [mmol/mol]  </v>
      </c>
      <c r="D145" s="11">
        <f>(D144+$Q$6)/$Q$5-$Q$3</f>
        <v>68.545723270440263</v>
      </c>
      <c r="E145" s="11">
        <f>(E144+$Q$6)/$Q$5-$Q$3</f>
        <v>68.545723270440263</v>
      </c>
      <c r="F145" s="11">
        <f>(F144+$Q$6)/$Q$5-$Q$3</f>
        <v>68.545723270440263</v>
      </c>
      <c r="G145" s="30">
        <f>AVERAGE(D145:F145)</f>
        <v>68.545723270440263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118"/>
    </row>
    <row r="146" spans="1:52">
      <c r="A146" s="259"/>
      <c r="B146" s="17" t="str">
        <f>+Januar!B146</f>
        <v xml:space="preserve"> Hæmoglobin A1c (DCCT) </v>
      </c>
      <c r="C146" s="19" t="str">
        <f>+Januar!C146</f>
        <v xml:space="preserve"> [Procent] </v>
      </c>
      <c r="D146" s="4">
        <f>+(D145+$Q$3)/$Q$2</f>
        <v>8.4213836477987428E-2</v>
      </c>
      <c r="E146" s="4">
        <f>+(E145+$Q$3)/$Q$2</f>
        <v>8.4213836477987428E-2</v>
      </c>
      <c r="F146" s="4">
        <f>+(F145+$Q$3)/$Q$2</f>
        <v>8.4213836477987428E-2</v>
      </c>
      <c r="G146" s="31">
        <f>AVERAGE(D146:F146)</f>
        <v>8.4213836477987428E-2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118"/>
    </row>
    <row r="147" spans="1:52">
      <c r="A147" s="260"/>
      <c r="B147" s="17" t="str">
        <f>+Januar!B147</f>
        <v xml:space="preserve"> Glukose middel P (fra HbA1c) </v>
      </c>
      <c r="C147" s="19" t="str">
        <f>+Januar!C147</f>
        <v xml:space="preserve"> [mg/dL]</v>
      </c>
      <c r="D147" s="11">
        <f>D144*$Q$8</f>
        <v>195.98976000000002</v>
      </c>
      <c r="E147" s="11">
        <f>E144*$Q$8</f>
        <v>195.98976000000002</v>
      </c>
      <c r="F147" s="11">
        <f>F144*$Q$8</f>
        <v>195.98976000000002</v>
      </c>
      <c r="G147" s="30">
        <f t="shared" ref="G147:G148" si="28">AVERAGE(D147:F147)</f>
        <v>195.98976000000002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118"/>
    </row>
    <row r="148" spans="1:52" ht="15.75" thickBot="1">
      <c r="A148" s="261"/>
      <c r="B148" s="20" t="str">
        <f>+Januar!B148</f>
        <v xml:space="preserve"> Glukose i blodet</v>
      </c>
      <c r="C148" s="21" t="str">
        <f>+Januar!C148</f>
        <v xml:space="preserve"> [gram]</v>
      </c>
      <c r="D148" s="22">
        <f>$P$10*10*D147/1000</f>
        <v>9.799488000000002</v>
      </c>
      <c r="E148" s="22">
        <f>$P$10*10*E147/1000</f>
        <v>9.799488000000002</v>
      </c>
      <c r="F148" s="22">
        <f>$P$10*10*F147/1000</f>
        <v>9.799488000000002</v>
      </c>
      <c r="G148" s="32">
        <f t="shared" si="28"/>
        <v>9.799488000000002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118"/>
    </row>
    <row r="149" spans="1:52" ht="15.75" thickBot="1">
      <c r="A149" s="258">
        <v>30</v>
      </c>
      <c r="B149" s="24" t="str">
        <f>+Januar!B149</f>
        <v xml:space="preserve"> Glucose middel P (fra HbA1c IFCC) </v>
      </c>
      <c r="C149" s="36" t="str">
        <f>+Januar!C149</f>
        <v xml:space="preserve"> [mmol/L]</v>
      </c>
      <c r="D149" s="8">
        <v>8</v>
      </c>
      <c r="E149" s="8">
        <v>8.9</v>
      </c>
      <c r="F149" s="8">
        <v>8.9</v>
      </c>
      <c r="G149" s="37">
        <f>AVERAGE(D149:F149)</f>
        <v>8.6</v>
      </c>
      <c r="H149" s="241" t="str">
        <f>IF(G149&lt;$I$163,"Under",IF(AND(G149&gt;=$I$163,G149&lt;=$I$165),"Normal",IF(G149&gt;=$I$165,"Over","Prøv igen")))</f>
        <v>Over</v>
      </c>
      <c r="I149" s="76">
        <f>+G149</f>
        <v>8.6</v>
      </c>
      <c r="J149" s="77">
        <f>+G150</f>
        <v>53.422452830188682</v>
      </c>
      <c r="K149" s="83">
        <f>+G151</f>
        <v>7.0377358490566047E-2</v>
      </c>
      <c r="L149" s="79">
        <f>+G152</f>
        <v>156.06592000000001</v>
      </c>
      <c r="M149" s="82">
        <f>+G153</f>
        <v>7.8032960000000005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118"/>
    </row>
    <row r="150" spans="1:52">
      <c r="A150" s="259"/>
      <c r="B150" s="17" t="str">
        <f>+Januar!B150</f>
        <v xml:space="preserve"> Hæmoglobin A1c (IFCC)  </v>
      </c>
      <c r="C150" s="19" t="str">
        <f>+Januar!C150</f>
        <v xml:space="preserve"> [mmol/mol]  </v>
      </c>
      <c r="D150" s="11">
        <f>(D149+$Q$6)/$Q$5-$Q$3</f>
        <v>49.297924528301891</v>
      </c>
      <c r="E150" s="11">
        <f>(E149+$Q$6)/$Q$5-$Q$3</f>
        <v>55.484716981132081</v>
      </c>
      <c r="F150" s="11">
        <f>(F149+$Q$6)/$Q$5-$Q$3</f>
        <v>55.484716981132081</v>
      </c>
      <c r="G150" s="30">
        <f>AVERAGE(D150:F150)</f>
        <v>53.422452830188682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118"/>
    </row>
    <row r="151" spans="1:52">
      <c r="A151" s="259"/>
      <c r="B151" s="17" t="str">
        <f>+Januar!B151</f>
        <v xml:space="preserve"> Hæmoglobin A1c (DCCT) </v>
      </c>
      <c r="C151" s="19" t="str">
        <f>+Januar!C151</f>
        <v xml:space="preserve"> [Procent] </v>
      </c>
      <c r="D151" s="4">
        <f>+(D150+$Q$3)/$Q$2</f>
        <v>6.6603773584905671E-2</v>
      </c>
      <c r="E151" s="4">
        <f>+(E150+$Q$3)/$Q$2</f>
        <v>7.2264150943396235E-2</v>
      </c>
      <c r="F151" s="4">
        <f>+(F150+$Q$3)/$Q$2</f>
        <v>7.2264150943396235E-2</v>
      </c>
      <c r="G151" s="31">
        <f>AVERAGE(D151:F151)</f>
        <v>7.0377358490566047E-2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118"/>
    </row>
    <row r="152" spans="1:52">
      <c r="A152" s="260"/>
      <c r="B152" s="17" t="str">
        <f>+Januar!B152</f>
        <v xml:space="preserve"> Glukose middel P (fra HbA1c) </v>
      </c>
      <c r="C152" s="19" t="str">
        <f>+Januar!C152</f>
        <v xml:space="preserve"> [mg/dL]</v>
      </c>
      <c r="D152" s="11">
        <f>D149*$Q$8</f>
        <v>145.17760000000001</v>
      </c>
      <c r="E152" s="11">
        <f>E149*$Q$8</f>
        <v>161.51008000000002</v>
      </c>
      <c r="F152" s="11">
        <f>F149*$Q$8</f>
        <v>161.51008000000002</v>
      </c>
      <c r="G152" s="30">
        <f t="shared" ref="G152:G153" si="29">AVERAGE(D152:F152)</f>
        <v>156.06592000000001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118"/>
    </row>
    <row r="153" spans="1:52" ht="15.75" thickBot="1">
      <c r="A153" s="261"/>
      <c r="B153" s="20" t="str">
        <f>+Januar!B153</f>
        <v xml:space="preserve"> Glukose i blodet</v>
      </c>
      <c r="C153" s="21" t="str">
        <f>+Januar!C153</f>
        <v xml:space="preserve"> [gram]</v>
      </c>
      <c r="D153" s="22">
        <f>$P$10*10*D152/1000</f>
        <v>7.2588800000000013</v>
      </c>
      <c r="E153" s="22">
        <f>$P$10*10*E152/1000</f>
        <v>8.0755040000000005</v>
      </c>
      <c r="F153" s="22">
        <f>$P$10*10*F152/1000</f>
        <v>8.0755040000000005</v>
      </c>
      <c r="G153" s="32">
        <f t="shared" si="29"/>
        <v>7.8032960000000005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118"/>
    </row>
    <row r="154" spans="1:52" ht="15.75" thickBot="1">
      <c r="A154" s="255"/>
      <c r="B154" s="24"/>
      <c r="C154" s="36"/>
      <c r="D154" s="112"/>
      <c r="E154" s="112"/>
      <c r="F154" s="112"/>
      <c r="G154" s="37"/>
      <c r="H154" s="244"/>
      <c r="I154" s="76"/>
      <c r="J154" s="77"/>
      <c r="K154" s="83"/>
      <c r="L154" s="79"/>
      <c r="M154" s="82"/>
      <c r="N154" s="81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118"/>
    </row>
    <row r="155" spans="1:52">
      <c r="A155" s="256"/>
      <c r="B155" s="17"/>
      <c r="C155" s="18"/>
      <c r="D155" s="11"/>
      <c r="E155" s="11"/>
      <c r="F155" s="11"/>
      <c r="G155" s="30"/>
      <c r="H155" s="245"/>
      <c r="I155" s="145"/>
      <c r="J155" s="146"/>
      <c r="K155" s="146"/>
      <c r="L155" s="146"/>
      <c r="M155" s="146"/>
      <c r="N155" s="147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118"/>
    </row>
    <row r="156" spans="1:52">
      <c r="A156" s="256"/>
      <c r="B156" s="17"/>
      <c r="C156" s="19"/>
      <c r="D156" s="4"/>
      <c r="E156" s="4"/>
      <c r="F156" s="4"/>
      <c r="G156" s="31"/>
      <c r="H156" s="245"/>
      <c r="I156" s="148"/>
      <c r="J156" s="149"/>
      <c r="K156" s="149"/>
      <c r="L156" s="149"/>
      <c r="M156" s="149"/>
      <c r="N156" s="150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118"/>
    </row>
    <row r="157" spans="1:52">
      <c r="A157" s="256"/>
      <c r="B157" s="17"/>
      <c r="C157" s="19"/>
      <c r="D157" s="11"/>
      <c r="E157" s="11"/>
      <c r="F157" s="11"/>
      <c r="G157" s="30"/>
      <c r="H157" s="245"/>
      <c r="I157" s="148"/>
      <c r="J157" s="149"/>
      <c r="K157" s="149"/>
      <c r="L157" s="149"/>
      <c r="M157" s="149"/>
      <c r="N157" s="150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118"/>
    </row>
    <row r="158" spans="1:52" ht="15.75" thickBot="1">
      <c r="A158" s="257"/>
      <c r="B158" s="20"/>
      <c r="C158" s="21"/>
      <c r="D158" s="22"/>
      <c r="E158" s="22"/>
      <c r="F158" s="22"/>
      <c r="G158" s="32"/>
      <c r="H158" s="246"/>
      <c r="I158" s="151"/>
      <c r="J158" s="152"/>
      <c r="K158" s="152"/>
      <c r="L158" s="152"/>
      <c r="M158" s="152"/>
      <c r="N158" s="153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118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8.8888888888888893</v>
      </c>
      <c r="J159" s="50">
        <f>(AVERAGE(J4:J154))</f>
        <v>55.408336827393441</v>
      </c>
      <c r="K159" s="60">
        <f>(AVERAGE(K4:K154))</f>
        <v>7.2194269741439554E-2</v>
      </c>
      <c r="L159" s="50">
        <f>(AVERAGE(L4:L154))</f>
        <v>161.30844444444446</v>
      </c>
      <c r="M159" s="49">
        <f>(AVERAGE(M4:M154))</f>
        <v>8.0654222222222227</v>
      </c>
      <c r="N159" s="61" t="str">
        <f>CONCATENATE(G3,A2,B2)</f>
        <v>Avg Apr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118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118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118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118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118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118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118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117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118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117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118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117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118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121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19"/>
    </row>
  </sheetData>
  <mergeCells count="75">
    <mergeCell ref="A129:A133"/>
    <mergeCell ref="H129:H133"/>
    <mergeCell ref="A134:A138"/>
    <mergeCell ref="H134:H138"/>
    <mergeCell ref="A119:A123"/>
    <mergeCell ref="H119:H123"/>
    <mergeCell ref="A124:A128"/>
    <mergeCell ref="H124:H128"/>
    <mergeCell ref="A149:A153"/>
    <mergeCell ref="H149:H153"/>
    <mergeCell ref="A154:A158"/>
    <mergeCell ref="H154:H158"/>
    <mergeCell ref="A139:A143"/>
    <mergeCell ref="H139:H143"/>
    <mergeCell ref="A144:A148"/>
    <mergeCell ref="H144:H148"/>
    <mergeCell ref="B160:G160"/>
    <mergeCell ref="I160:M160"/>
    <mergeCell ref="N160:N165"/>
    <mergeCell ref="B162:G162"/>
    <mergeCell ref="I162:M162"/>
    <mergeCell ref="B163:G163"/>
    <mergeCell ref="I164:M164"/>
    <mergeCell ref="A109:A113"/>
    <mergeCell ref="H109:H113"/>
    <mergeCell ref="A114:A118"/>
    <mergeCell ref="H114:H118"/>
    <mergeCell ref="A99:A103"/>
    <mergeCell ref="H99:H103"/>
    <mergeCell ref="A104:A108"/>
    <mergeCell ref="H104:H108"/>
    <mergeCell ref="A89:A93"/>
    <mergeCell ref="H89:H93"/>
    <mergeCell ref="A94:A98"/>
    <mergeCell ref="H94:H98"/>
    <mergeCell ref="A79:A83"/>
    <mergeCell ref="H79:H83"/>
    <mergeCell ref="A84:A88"/>
    <mergeCell ref="H84:H88"/>
    <mergeCell ref="A69:A73"/>
    <mergeCell ref="H69:H73"/>
    <mergeCell ref="A74:A78"/>
    <mergeCell ref="H74:H78"/>
    <mergeCell ref="A59:A63"/>
    <mergeCell ref="H59:H63"/>
    <mergeCell ref="A64:A68"/>
    <mergeCell ref="H64:H68"/>
    <mergeCell ref="A49:A53"/>
    <mergeCell ref="H49:H53"/>
    <mergeCell ref="A54:A58"/>
    <mergeCell ref="H54:H58"/>
    <mergeCell ref="A39:A43"/>
    <mergeCell ref="H39:H43"/>
    <mergeCell ref="A44:A48"/>
    <mergeCell ref="H44:H48"/>
    <mergeCell ref="P14:Q14"/>
    <mergeCell ref="A29:A33"/>
    <mergeCell ref="H29:H33"/>
    <mergeCell ref="A34:A38"/>
    <mergeCell ref="H34:H38"/>
    <mergeCell ref="A19:A23"/>
    <mergeCell ref="H19:H23"/>
    <mergeCell ref="A24:A28"/>
    <mergeCell ref="H24:H28"/>
    <mergeCell ref="A9:A13"/>
    <mergeCell ref="H9:H13"/>
    <mergeCell ref="A14:A18"/>
    <mergeCell ref="H14:H18"/>
    <mergeCell ref="A4:A8"/>
    <mergeCell ref="H4:H8"/>
    <mergeCell ref="A1:H1"/>
    <mergeCell ref="A2:A3"/>
    <mergeCell ref="B2:C3"/>
    <mergeCell ref="D2:G2"/>
    <mergeCell ref="I3:M3"/>
  </mergeCells>
  <dataValidations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Z169"/>
  <sheetViews>
    <sheetView zoomScaleNormal="100" workbookViewId="0">
      <selection sqref="A1:H1"/>
    </sheetView>
  </sheetViews>
  <sheetFormatPr defaultRowHeight="15"/>
  <cols>
    <col min="1" max="1" width="9.7109375" style="192" customWidth="1"/>
    <col min="2" max="2" width="30.7109375" customWidth="1"/>
    <col min="3" max="3" width="11.7109375" bestFit="1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2.42578125" bestFit="1" customWidth="1"/>
    <col min="15" max="15" width="3.7109375" customWidth="1"/>
    <col min="16" max="16" width="28.7109375" bestFit="1" customWidth="1"/>
    <col min="17" max="17" width="8" bestFit="1" customWidth="1"/>
    <col min="18" max="18" width="3.7109375" customWidth="1"/>
    <col min="19" max="19" width="38.28515625" bestFit="1" customWidth="1"/>
    <col min="20" max="20" width="10.140625" bestFit="1" customWidth="1"/>
    <col min="52" max="52" width="12.710937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Maj </v>
      </c>
      <c r="O1" s="92"/>
      <c r="P1" s="138" t="s">
        <v>45</v>
      </c>
      <c r="Q1" s="92"/>
      <c r="R1" s="92"/>
      <c r="S1" s="179" t="s">
        <v>77</v>
      </c>
      <c r="T1" s="181">
        <f>(T4+Q6)/(Q4/Q2)-Q3</f>
        <v>55.408336827393441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132"/>
    </row>
    <row r="2" spans="1:52" ht="15.75" thickBot="1">
      <c r="A2" s="247" t="s">
        <v>67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36">
        <f>+Januar!H2</f>
        <v>19</v>
      </c>
      <c r="I2" s="113">
        <f>+April!I159</f>
        <v>8.8888888888888893</v>
      </c>
      <c r="J2" s="140">
        <f>+April!J159</f>
        <v>55.408336827393441</v>
      </c>
      <c r="K2" s="139">
        <f>+April!K159</f>
        <v>7.2194269741439554E-2</v>
      </c>
      <c r="L2" s="140">
        <f>+April!L159</f>
        <v>161.30844444444446</v>
      </c>
      <c r="M2" s="113">
        <f>+April!M159</f>
        <v>8.0654222222222227</v>
      </c>
      <c r="N2" s="90" t="str">
        <f>CONCATENATE(G3,April!$H$3)</f>
        <v>Avg Apr</v>
      </c>
      <c r="O2" s="42"/>
      <c r="P2" s="94" t="s">
        <v>17</v>
      </c>
      <c r="Q2" s="94">
        <v>1093</v>
      </c>
      <c r="R2" s="42"/>
      <c r="S2" s="176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30"/>
    </row>
    <row r="3" spans="1:52" ht="15.75" thickBot="1">
      <c r="A3" s="248"/>
      <c r="B3" s="277"/>
      <c r="C3" s="277"/>
      <c r="D3" s="137" t="str">
        <f>+Januar!D3</f>
        <v>Morgen</v>
      </c>
      <c r="E3" s="137" t="str">
        <f>+Januar!E3</f>
        <v>Middag</v>
      </c>
      <c r="F3" s="137" t="str">
        <f>+Januar!F3</f>
        <v>Aften</v>
      </c>
      <c r="G3" s="137" t="str">
        <f>+Januar!G3</f>
        <v xml:space="preserve">Avg </v>
      </c>
      <c r="H3" s="91" t="s">
        <v>47</v>
      </c>
      <c r="I3" s="249" t="str">
        <f>+Januar!I3</f>
        <v>Aktuelle middel værdier for denne måned</v>
      </c>
      <c r="J3" s="250"/>
      <c r="K3" s="250"/>
      <c r="L3" s="250"/>
      <c r="M3" s="251"/>
      <c r="N3" s="130" t="s">
        <v>0</v>
      </c>
      <c r="O3" s="42"/>
      <c r="P3" s="94" t="s">
        <v>18</v>
      </c>
      <c r="Q3" s="94">
        <v>23.5</v>
      </c>
      <c r="R3" s="42"/>
      <c r="S3" s="42" t="str">
        <f>CONCATENATE(A2,B2)</f>
        <v>Maj 2019</v>
      </c>
      <c r="T3" s="175" t="str">
        <f>CONCATENATE(G3,April!H3)</f>
        <v>Avg Apr</v>
      </c>
      <c r="U3" s="129">
        <v>1</v>
      </c>
      <c r="V3" s="129">
        <v>2</v>
      </c>
      <c r="W3" s="129">
        <v>3</v>
      </c>
      <c r="X3" s="129">
        <v>4</v>
      </c>
      <c r="Y3" s="129">
        <v>5</v>
      </c>
      <c r="Z3" s="129">
        <v>6</v>
      </c>
      <c r="AA3" s="129">
        <v>7</v>
      </c>
      <c r="AB3" s="129">
        <v>8</v>
      </c>
      <c r="AC3" s="129">
        <v>9</v>
      </c>
      <c r="AD3" s="129">
        <v>10</v>
      </c>
      <c r="AE3" s="129">
        <v>11</v>
      </c>
      <c r="AF3" s="129">
        <v>12</v>
      </c>
      <c r="AG3" s="129">
        <v>13</v>
      </c>
      <c r="AH3" s="129">
        <v>14</v>
      </c>
      <c r="AI3" s="129">
        <v>15</v>
      </c>
      <c r="AJ3" s="129">
        <v>16</v>
      </c>
      <c r="AK3" s="129">
        <v>17</v>
      </c>
      <c r="AL3" s="129">
        <v>18</v>
      </c>
      <c r="AM3" s="129">
        <v>19</v>
      </c>
      <c r="AN3" s="129">
        <v>20</v>
      </c>
      <c r="AO3" s="129">
        <v>21</v>
      </c>
      <c r="AP3" s="129">
        <v>22</v>
      </c>
      <c r="AQ3" s="129">
        <v>23</v>
      </c>
      <c r="AR3" s="129">
        <v>24</v>
      </c>
      <c r="AS3" s="129">
        <v>25</v>
      </c>
      <c r="AT3" s="129">
        <v>26</v>
      </c>
      <c r="AU3" s="129">
        <v>27</v>
      </c>
      <c r="AV3" s="129">
        <v>28</v>
      </c>
      <c r="AW3" s="129">
        <v>29</v>
      </c>
      <c r="AX3" s="129">
        <v>30</v>
      </c>
      <c r="AY3" s="129">
        <v>31</v>
      </c>
      <c r="AZ3" s="95" t="str">
        <f>CONCATENATE("Avg.",H3)</f>
        <v>Avg.Maj</v>
      </c>
    </row>
    <row r="4" spans="1:52" ht="15.75" thickBot="1">
      <c r="A4" s="255">
        <v>1</v>
      </c>
      <c r="B4" s="44" t="s">
        <v>5</v>
      </c>
      <c r="C4" s="35" t="s">
        <v>10</v>
      </c>
      <c r="D4" s="8">
        <v>10</v>
      </c>
      <c r="E4" s="8">
        <v>10</v>
      </c>
      <c r="F4" s="8">
        <v>10</v>
      </c>
      <c r="G4" s="41">
        <f>AVERAGE(D4:F4)</f>
        <v>10</v>
      </c>
      <c r="H4" s="241" t="str">
        <f>IF(G4&lt;$I$163,"Under",IF(AND(G4&gt;=$I$163,G4&lt;=$I$165),"Normal",IF(G4&gt;=$I$165,"Over","Prøv igen")))</f>
        <v>Over</v>
      </c>
      <c r="I4" s="84">
        <f>+G4</f>
        <v>10</v>
      </c>
      <c r="J4" s="85">
        <f>+G5</f>
        <v>63.046352201257861</v>
      </c>
      <c r="K4" s="86">
        <f>+G6</f>
        <v>7.9182389937106912E-2</v>
      </c>
      <c r="L4" s="87">
        <f>+G7</f>
        <v>181.47200000000001</v>
      </c>
      <c r="M4" s="88">
        <f>+G8</f>
        <v>9.0736000000000008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[mmol/L]</v>
      </c>
      <c r="T4" s="114">
        <f>+I2</f>
        <v>8.8888888888888893</v>
      </c>
      <c r="U4" s="97">
        <f>+I4</f>
        <v>10</v>
      </c>
      <c r="V4" s="97">
        <f>+I9</f>
        <v>10</v>
      </c>
      <c r="W4" s="97">
        <f>+I14</f>
        <v>8</v>
      </c>
      <c r="X4" s="97">
        <f>+I19</f>
        <v>10</v>
      </c>
      <c r="Y4" s="97">
        <f>+I24</f>
        <v>8</v>
      </c>
      <c r="Z4" s="97">
        <f>+I29</f>
        <v>8</v>
      </c>
      <c r="AA4" s="97">
        <f>+I34</f>
        <v>10</v>
      </c>
      <c r="AB4" s="97">
        <f>+I39</f>
        <v>8</v>
      </c>
      <c r="AC4" s="97">
        <f>+I44</f>
        <v>8</v>
      </c>
      <c r="AD4" s="97">
        <f>+I49</f>
        <v>9.1999999999999993</v>
      </c>
      <c r="AE4" s="97">
        <f>+I54</f>
        <v>8</v>
      </c>
      <c r="AF4" s="97">
        <f>+I59</f>
        <v>8</v>
      </c>
      <c r="AG4" s="97">
        <f>+I64</f>
        <v>10.3</v>
      </c>
      <c r="AH4" s="97">
        <f>+I69</f>
        <v>8</v>
      </c>
      <c r="AI4" s="97">
        <f>+I74</f>
        <v>8</v>
      </c>
      <c r="AJ4" s="97">
        <f>+I79</f>
        <v>10.199999999999999</v>
      </c>
      <c r="AK4" s="97">
        <f>+I84</f>
        <v>8</v>
      </c>
      <c r="AL4" s="97">
        <f>+I89</f>
        <v>8</v>
      </c>
      <c r="AM4" s="97">
        <f>+I94</f>
        <v>11.5</v>
      </c>
      <c r="AN4" s="97">
        <f>+I99</f>
        <v>8</v>
      </c>
      <c r="AO4" s="97">
        <f>+I104</f>
        <v>8</v>
      </c>
      <c r="AP4" s="97">
        <f>+I109</f>
        <v>12.5</v>
      </c>
      <c r="AQ4" s="97">
        <f>+I114</f>
        <v>8</v>
      </c>
      <c r="AR4" s="97">
        <f>+I119</f>
        <v>8</v>
      </c>
      <c r="AS4" s="97">
        <f>+I124</f>
        <v>11.5</v>
      </c>
      <c r="AT4" s="97">
        <f>+I129</f>
        <v>8</v>
      </c>
      <c r="AU4" s="97">
        <f>+I134</f>
        <v>8</v>
      </c>
      <c r="AV4" s="97">
        <f>+I139</f>
        <v>10.800000000000002</v>
      </c>
      <c r="AW4" s="97">
        <f>+I144</f>
        <v>8</v>
      </c>
      <c r="AX4" s="97">
        <f>+I149</f>
        <v>8</v>
      </c>
      <c r="AY4" s="97">
        <f>+I154</f>
        <v>9</v>
      </c>
      <c r="AZ4" s="98">
        <f>AVERAGE(U4:AY4)</f>
        <v>8.935483870967742</v>
      </c>
    </row>
    <row r="5" spans="1:52">
      <c r="A5" s="256"/>
      <c r="B5" s="45" t="s">
        <v>3</v>
      </c>
      <c r="C5" s="9" t="s">
        <v>8</v>
      </c>
      <c r="D5" s="10">
        <f>(D4+$Q$6)/$Q$5-$Q$3</f>
        <v>63.046352201257861</v>
      </c>
      <c r="E5" s="10">
        <f>(E4+$Q$6)/$Q$5-$Q$3</f>
        <v>63.046352201257861</v>
      </c>
      <c r="F5" s="10">
        <f>(F4+$Q$6)/$Q$5-$Q$3</f>
        <v>63.046352201257861</v>
      </c>
      <c r="G5" s="28">
        <f>AVERAGE(D5:F5)</f>
        <v>63.046352201257861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Hæmoglobin A1c (IFCC)  [mmol/mol]  </v>
      </c>
      <c r="T5" s="233">
        <f>+J2</f>
        <v>55.408336827393441</v>
      </c>
      <c r="U5" s="101">
        <f>+J4</f>
        <v>63.046352201257861</v>
      </c>
      <c r="V5" s="101">
        <f>+J9</f>
        <v>63.046352201257861</v>
      </c>
      <c r="W5" s="101">
        <f>+J14</f>
        <v>49.297924528301884</v>
      </c>
      <c r="X5" s="101">
        <f>+J19</f>
        <v>63.046352201257861</v>
      </c>
      <c r="Y5" s="101">
        <f>+J24</f>
        <v>49.297924528301884</v>
      </c>
      <c r="Z5" s="101">
        <f>+J29</f>
        <v>49.297924528301884</v>
      </c>
      <c r="AA5" s="101">
        <f>+J34</f>
        <v>63.046352201257861</v>
      </c>
      <c r="AB5" s="101">
        <f>+J39</f>
        <v>49.297924528301884</v>
      </c>
      <c r="AC5" s="101">
        <f>+J44</f>
        <v>49.297924528301884</v>
      </c>
      <c r="AD5" s="101">
        <f>+J49</f>
        <v>57.546981132075473</v>
      </c>
      <c r="AE5" s="101">
        <f>+J54</f>
        <v>49.297924528301884</v>
      </c>
      <c r="AF5" s="101">
        <f>+J59</f>
        <v>49.297924528301884</v>
      </c>
      <c r="AG5" s="101">
        <f>+J64</f>
        <v>65.108616352201267</v>
      </c>
      <c r="AH5" s="101">
        <f>+J69</f>
        <v>49.297924528301884</v>
      </c>
      <c r="AI5" s="101">
        <f>+J74</f>
        <v>49.297924528301884</v>
      </c>
      <c r="AJ5" s="101">
        <f>+J79</f>
        <v>64.421194968553465</v>
      </c>
      <c r="AK5" s="101">
        <f>+J84</f>
        <v>49.297924528301884</v>
      </c>
      <c r="AL5" s="101">
        <f>+J89</f>
        <v>49.297924528301884</v>
      </c>
      <c r="AM5" s="101">
        <f>+J94</f>
        <v>73.357672955974849</v>
      </c>
      <c r="AN5" s="101">
        <f>+J99</f>
        <v>49.297924528301884</v>
      </c>
      <c r="AO5" s="101">
        <f>+J104</f>
        <v>49.297924528301884</v>
      </c>
      <c r="AP5" s="101">
        <f>+J109</f>
        <v>80.23188679245284</v>
      </c>
      <c r="AQ5" s="101">
        <f>+J114</f>
        <v>49.297924528301884</v>
      </c>
      <c r="AR5" s="101">
        <f>+J119</f>
        <v>49.297924528301884</v>
      </c>
      <c r="AS5" s="101">
        <f>+J124</f>
        <v>73.357672955974849</v>
      </c>
      <c r="AT5" s="101">
        <f>+J129</f>
        <v>49.297924528301884</v>
      </c>
      <c r="AU5" s="101">
        <f>+J134</f>
        <v>49.297924528301884</v>
      </c>
      <c r="AV5" s="101">
        <f>+J139</f>
        <v>68.545723270440263</v>
      </c>
      <c r="AW5" s="101">
        <f>+J144</f>
        <v>49.297924528301884</v>
      </c>
      <c r="AX5" s="101">
        <f>+J149</f>
        <v>49.297924528301884</v>
      </c>
      <c r="AY5" s="101">
        <f>+J154</f>
        <v>56.17213836477989</v>
      </c>
      <c r="AZ5" s="98">
        <f>AVERAGE(U5:AY5)</f>
        <v>55.728640697910301</v>
      </c>
    </row>
    <row r="6" spans="1:52">
      <c r="A6" s="256"/>
      <c r="B6" s="46" t="s">
        <v>4</v>
      </c>
      <c r="C6" s="12" t="s">
        <v>9</v>
      </c>
      <c r="D6" s="1">
        <f>+(D5+$Q$3)/$Q$2</f>
        <v>7.9182389937106912E-2</v>
      </c>
      <c r="E6" s="1">
        <f>+(E5+$Q$3)/$Q$2</f>
        <v>7.9182389937106912E-2</v>
      </c>
      <c r="F6" s="1">
        <f>+(F5+$Q$3)/$Q$2</f>
        <v>7.9182389937106912E-2</v>
      </c>
      <c r="G6" s="4">
        <f>AVERAGE(D6:F6)</f>
        <v>7.9182389937106912E-2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>Hæmoglobin A1c (IFCC)  [mmol/mol]   &amp;                                Glucose middel P (fra HbA1c IFCC)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0"/>
    </row>
    <row r="7" spans="1:52">
      <c r="A7" s="256"/>
      <c r="B7" s="47" t="s">
        <v>6</v>
      </c>
      <c r="C7" s="13" t="s">
        <v>11</v>
      </c>
      <c r="D7" s="14">
        <f>D4*$Q$8</f>
        <v>181.47200000000001</v>
      </c>
      <c r="E7" s="14">
        <f>E4*$Q$8</f>
        <v>181.47200000000001</v>
      </c>
      <c r="F7" s="14">
        <f>F4*$Q$8</f>
        <v>181.47200000000001</v>
      </c>
      <c r="G7" s="28">
        <f t="shared" ref="G7:G8" si="0">AVERAGE(D7:F7)</f>
        <v>181.47200000000001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130"/>
    </row>
    <row r="8" spans="1:52" ht="15.75" thickBot="1">
      <c r="A8" s="257"/>
      <c r="B8" s="48" t="s">
        <v>7</v>
      </c>
      <c r="C8" s="15" t="s">
        <v>12</v>
      </c>
      <c r="D8" s="16">
        <f>$P$10*10*D7/1000</f>
        <v>9.0736000000000008</v>
      </c>
      <c r="E8" s="16">
        <f>$P$10*10*E7/1000</f>
        <v>9.0736000000000008</v>
      </c>
      <c r="F8" s="16">
        <f>$P$10*10*F7/1000</f>
        <v>9.0736000000000008</v>
      </c>
      <c r="G8" s="40">
        <f t="shared" si="0"/>
        <v>9.0736000000000008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130"/>
    </row>
    <row r="9" spans="1:52" ht="15.75" thickBot="1">
      <c r="A9" s="258">
        <v>2</v>
      </c>
      <c r="B9" s="25" t="s">
        <v>5</v>
      </c>
      <c r="C9" s="39" t="s">
        <v>10</v>
      </c>
      <c r="D9" s="8">
        <v>10</v>
      </c>
      <c r="E9" s="8">
        <v>10</v>
      </c>
      <c r="F9" s="8">
        <v>10</v>
      </c>
      <c r="G9" s="38">
        <f>AVERAGE(D9:F9)</f>
        <v>10</v>
      </c>
      <c r="H9" s="241" t="str">
        <f>IF(G9&lt;$I$163,"Under",IF(AND(G9&gt;=$I$163,G9&lt;=$I$165),"Normal",IF(G9&gt;=$I$165,"Over","Prøv igen")))</f>
        <v>Over</v>
      </c>
      <c r="I9" s="76">
        <f>+G9</f>
        <v>10</v>
      </c>
      <c r="J9" s="77">
        <f>+G10</f>
        <v>63.046352201257861</v>
      </c>
      <c r="K9" s="83">
        <f>+G11</f>
        <v>7.9182389937106912E-2</v>
      </c>
      <c r="L9" s="79">
        <f>+G12</f>
        <v>181.47200000000001</v>
      </c>
      <c r="M9" s="82">
        <f>+G13</f>
        <v>9.0736000000000008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130"/>
    </row>
    <row r="10" spans="1:52">
      <c r="A10" s="259"/>
      <c r="B10" s="17" t="s">
        <v>3</v>
      </c>
      <c r="C10" s="18" t="s">
        <v>8</v>
      </c>
      <c r="D10" s="11">
        <f>(D9+$Q$6)/$Q$5-$Q$3</f>
        <v>63.046352201257861</v>
      </c>
      <c r="E10" s="11">
        <f>(E9+$Q$6)/$Q$5-$Q$3</f>
        <v>63.046352201257861</v>
      </c>
      <c r="F10" s="11">
        <f>(F9+$Q$6)/$Q$5-$Q$3</f>
        <v>63.046352201257861</v>
      </c>
      <c r="G10" s="30">
        <f>AVERAGE(D10:F10)</f>
        <v>63.046352201257861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130"/>
    </row>
    <row r="11" spans="1:52" ht="15.75">
      <c r="A11" s="259"/>
      <c r="B11" s="17" t="s">
        <v>4</v>
      </c>
      <c r="C11" s="19" t="s">
        <v>9</v>
      </c>
      <c r="D11" s="4">
        <f>+(D10+$Q$3)/$Q$2</f>
        <v>7.9182389937106912E-2</v>
      </c>
      <c r="E11" s="4">
        <f>+(E10+$Q$3)/$Q$2</f>
        <v>7.9182389937106912E-2</v>
      </c>
      <c r="F11" s="4">
        <f>+(F10+$Q$3)/$Q$2</f>
        <v>7.9182389937106912E-2</v>
      </c>
      <c r="G11" s="31">
        <f>AVERAGE(D11:F11)</f>
        <v>7.9182389937106912E-2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130"/>
    </row>
    <row r="12" spans="1:52">
      <c r="A12" s="260"/>
      <c r="B12" s="17" t="s">
        <v>6</v>
      </c>
      <c r="C12" s="19" t="s">
        <v>11</v>
      </c>
      <c r="D12" s="11">
        <f>D9*$Q$8</f>
        <v>181.47200000000001</v>
      </c>
      <c r="E12" s="11">
        <f>E9*$Q$8</f>
        <v>181.47200000000001</v>
      </c>
      <c r="F12" s="11">
        <f>F9*$Q$8</f>
        <v>181.47200000000001</v>
      </c>
      <c r="G12" s="30">
        <f t="shared" ref="G12:G13" si="1">AVERAGE(D12:F12)</f>
        <v>181.47200000000001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130"/>
    </row>
    <row r="13" spans="1:52" ht="15.75" thickBot="1">
      <c r="A13" s="261"/>
      <c r="B13" s="20" t="s">
        <v>7</v>
      </c>
      <c r="C13" s="21" t="s">
        <v>12</v>
      </c>
      <c r="D13" s="22">
        <f>$P$10*10*D12/1000</f>
        <v>9.0736000000000008</v>
      </c>
      <c r="E13" s="22">
        <f>$P$10*10*E12/1000</f>
        <v>9.0736000000000008</v>
      </c>
      <c r="F13" s="22">
        <f>$P$10*10*F12/1000</f>
        <v>9.0736000000000008</v>
      </c>
      <c r="G13" s="32">
        <f t="shared" si="1"/>
        <v>9.0736000000000008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130"/>
    </row>
    <row r="14" spans="1:52" ht="15.75" thickBot="1">
      <c r="A14" s="259">
        <v>3</v>
      </c>
      <c r="B14" s="24" t="s">
        <v>5</v>
      </c>
      <c r="C14" s="36" t="s">
        <v>10</v>
      </c>
      <c r="D14" s="8">
        <v>8</v>
      </c>
      <c r="E14" s="8">
        <v>8</v>
      </c>
      <c r="F14" s="8">
        <v>8</v>
      </c>
      <c r="G14" s="37">
        <f>AVERAGE(D14:F14)</f>
        <v>8</v>
      </c>
      <c r="H14" s="241" t="str">
        <f>IF(G14&lt;$I$163,"Under",IF(AND(G14&gt;=$I$163,G14&lt;=$I$165),"Normal",IF(G14&gt;=$I$165,"Over","Prøv igen")))</f>
        <v>Over</v>
      </c>
      <c r="I14" s="76">
        <f>+G14</f>
        <v>8</v>
      </c>
      <c r="J14" s="77">
        <f>+G15</f>
        <v>49.297924528301884</v>
      </c>
      <c r="K14" s="83">
        <f>+G16</f>
        <v>6.6603773584905671E-2</v>
      </c>
      <c r="L14" s="79">
        <f>+G17</f>
        <v>145.17760000000001</v>
      </c>
      <c r="M14" s="82">
        <f>+G18</f>
        <v>7.2588800000000013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30"/>
    </row>
    <row r="15" spans="1:52">
      <c r="A15" s="259"/>
      <c r="B15" s="17" t="s">
        <v>3</v>
      </c>
      <c r="C15" s="18" t="s">
        <v>8</v>
      </c>
      <c r="D15" s="11">
        <f>(D14+$Q$6)/$Q$5-$Q$3</f>
        <v>49.297924528301891</v>
      </c>
      <c r="E15" s="11">
        <f>(E14+$Q$6)/$Q$5-$Q$3</f>
        <v>49.297924528301891</v>
      </c>
      <c r="F15" s="11">
        <f>(F14+$Q$6)/$Q$5-$Q$3</f>
        <v>49.297924528301891</v>
      </c>
      <c r="G15" s="30">
        <f>AVERAGE(D15:F15)</f>
        <v>49.297924528301884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Maj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130"/>
    </row>
    <row r="16" spans="1:52">
      <c r="A16" s="259"/>
      <c r="B16" s="17" t="s">
        <v>4</v>
      </c>
      <c r="C16" s="19" t="s">
        <v>9</v>
      </c>
      <c r="D16" s="4">
        <f>+(D15+$Q$3)/$Q$2</f>
        <v>6.6603773584905671E-2</v>
      </c>
      <c r="E16" s="4">
        <f>+(E15+$Q$3)/$Q$2</f>
        <v>6.6603773584905671E-2</v>
      </c>
      <c r="F16" s="4">
        <f>+(F15+$Q$3)/$Q$2</f>
        <v>6.6603773584905671E-2</v>
      </c>
      <c r="G16" s="31">
        <f>AVERAGE(D16:F16)</f>
        <v>6.6603773584905671E-2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30"/>
    </row>
    <row r="17" spans="1:52">
      <c r="A17" s="260"/>
      <c r="B17" s="17" t="s">
        <v>6</v>
      </c>
      <c r="C17" s="19" t="s">
        <v>11</v>
      </c>
      <c r="D17" s="11">
        <f>D14*$Q$8</f>
        <v>145.17760000000001</v>
      </c>
      <c r="E17" s="11">
        <f>E14*$Q$8</f>
        <v>145.17760000000001</v>
      </c>
      <c r="F17" s="11">
        <f>F14*$Q$8</f>
        <v>145.17760000000001</v>
      </c>
      <c r="G17" s="30">
        <f t="shared" ref="G17:G18" si="2">AVERAGE(D17:F17)</f>
        <v>145.17760000000001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130"/>
    </row>
    <row r="18" spans="1:52" ht="15.75" thickBot="1">
      <c r="A18" s="261"/>
      <c r="B18" s="20" t="s">
        <v>7</v>
      </c>
      <c r="C18" s="21" t="s">
        <v>12</v>
      </c>
      <c r="D18" s="22">
        <f>$P$10*10*D17/1000</f>
        <v>7.2588800000000013</v>
      </c>
      <c r="E18" s="22">
        <f>$P$10*10*E17/1000</f>
        <v>7.2588800000000013</v>
      </c>
      <c r="F18" s="22">
        <f>$P$10*10*F17/1000</f>
        <v>7.2588800000000013</v>
      </c>
      <c r="G18" s="32">
        <f t="shared" si="2"/>
        <v>7.2588800000000013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130"/>
    </row>
    <row r="19" spans="1:52" ht="15.75" thickBot="1">
      <c r="A19" s="258">
        <v>4</v>
      </c>
      <c r="B19" s="24" t="s">
        <v>5</v>
      </c>
      <c r="C19" s="36" t="s">
        <v>10</v>
      </c>
      <c r="D19" s="8">
        <v>10</v>
      </c>
      <c r="E19" s="8">
        <v>10</v>
      </c>
      <c r="F19" s="8">
        <v>10</v>
      </c>
      <c r="G19" s="37">
        <f>AVERAGE(D19:F19)</f>
        <v>10</v>
      </c>
      <c r="H19" s="241" t="str">
        <f>IF(G19&lt;$I$163,"Under",IF(AND(G19&gt;=$I$163,G19&lt;=$I$165),"Normal",IF(G19&gt;=$I$165,"Over","Prøv igen")))</f>
        <v>Over</v>
      </c>
      <c r="I19" s="76">
        <f>+G19</f>
        <v>10</v>
      </c>
      <c r="J19" s="77">
        <f>+G20</f>
        <v>63.046352201257861</v>
      </c>
      <c r="K19" s="83">
        <f>+G21</f>
        <v>7.9182389937106912E-2</v>
      </c>
      <c r="L19" s="79">
        <f>+G22</f>
        <v>181.47200000000001</v>
      </c>
      <c r="M19" s="82">
        <f>+G23</f>
        <v>9.0736000000000008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130"/>
    </row>
    <row r="20" spans="1:52">
      <c r="A20" s="259"/>
      <c r="B20" s="17" t="s">
        <v>3</v>
      </c>
      <c r="C20" s="18" t="s">
        <v>8</v>
      </c>
      <c r="D20" s="11">
        <f>(D19+$Q$6)/$Q$5-$Q$3</f>
        <v>63.046352201257861</v>
      </c>
      <c r="E20" s="11">
        <f>(E19+$Q$6)/$Q$5-$Q$3</f>
        <v>63.046352201257861</v>
      </c>
      <c r="F20" s="11">
        <f>(F19+$Q$6)/$Q$5-$Q$3</f>
        <v>63.046352201257861</v>
      </c>
      <c r="G20" s="30">
        <f>AVERAGE(D20:F20)</f>
        <v>63.046352201257861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130"/>
    </row>
    <row r="21" spans="1:52">
      <c r="A21" s="259"/>
      <c r="B21" s="17" t="s">
        <v>4</v>
      </c>
      <c r="C21" s="19" t="s">
        <v>9</v>
      </c>
      <c r="D21" s="4">
        <f>+(D20+$Q$3)/$Q$2</f>
        <v>7.9182389937106912E-2</v>
      </c>
      <c r="E21" s="4">
        <f>+(E20+$Q$3)/$Q$2</f>
        <v>7.9182389937106912E-2</v>
      </c>
      <c r="F21" s="4">
        <f>+(F20+$Q$3)/$Q$2</f>
        <v>7.9182389937106912E-2</v>
      </c>
      <c r="G21" s="31">
        <f>AVERAGE(D21:F21)</f>
        <v>7.9182389937106912E-2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130"/>
    </row>
    <row r="22" spans="1:52">
      <c r="A22" s="260"/>
      <c r="B22" s="17" t="s">
        <v>6</v>
      </c>
      <c r="C22" s="19" t="s">
        <v>11</v>
      </c>
      <c r="D22" s="11">
        <f>D19*$Q$8</f>
        <v>181.47200000000001</v>
      </c>
      <c r="E22" s="11">
        <f>E19*$Q$8</f>
        <v>181.47200000000001</v>
      </c>
      <c r="F22" s="11">
        <f>F19*$Q$8</f>
        <v>181.47200000000001</v>
      </c>
      <c r="G22" s="30">
        <f t="shared" ref="G22:G23" si="3">AVERAGE(D22:F22)</f>
        <v>181.47200000000001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130"/>
    </row>
    <row r="23" spans="1:52" ht="16.5" thickBot="1">
      <c r="A23" s="261"/>
      <c r="B23" s="20" t="s">
        <v>7</v>
      </c>
      <c r="C23" s="21" t="s">
        <v>12</v>
      </c>
      <c r="D23" s="22">
        <f>$P$10*10*D22/1000</f>
        <v>9.0736000000000008</v>
      </c>
      <c r="E23" s="22">
        <f>$P$10*10*E22/1000</f>
        <v>9.0736000000000008</v>
      </c>
      <c r="F23" s="22">
        <f>$P$10*10*F22/1000</f>
        <v>9.0736000000000008</v>
      </c>
      <c r="G23" s="32">
        <f t="shared" si="3"/>
        <v>9.0736000000000008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130"/>
    </row>
    <row r="24" spans="1:52" ht="16.5" thickBot="1">
      <c r="A24" s="258">
        <v>5</v>
      </c>
      <c r="B24" s="24" t="s">
        <v>5</v>
      </c>
      <c r="C24" s="36" t="s">
        <v>10</v>
      </c>
      <c r="D24" s="8">
        <v>8</v>
      </c>
      <c r="E24" s="8">
        <v>8</v>
      </c>
      <c r="F24" s="8">
        <v>8</v>
      </c>
      <c r="G24" s="37">
        <f>AVERAGE(D24:F24)</f>
        <v>8</v>
      </c>
      <c r="H24" s="241" t="str">
        <f>IF(G24&lt;$I$163,"Under",IF(AND(G24&gt;=$I$163,G24&lt;=$I$165),"Normal",IF(G24&gt;=$I$165,"Over","Prøv igen")))</f>
        <v>Over</v>
      </c>
      <c r="I24" s="76">
        <f>+G24</f>
        <v>8</v>
      </c>
      <c r="J24" s="77">
        <f>+G25</f>
        <v>49.297924528301884</v>
      </c>
      <c r="K24" s="83">
        <f>+G26</f>
        <v>6.6603773584905671E-2</v>
      </c>
      <c r="L24" s="79">
        <f>+G27</f>
        <v>145.17760000000001</v>
      </c>
      <c r="M24" s="82">
        <f>+G28</f>
        <v>7.2588800000000013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130"/>
    </row>
    <row r="25" spans="1:52" ht="15.75">
      <c r="A25" s="259"/>
      <c r="B25" s="17" t="s">
        <v>3</v>
      </c>
      <c r="C25" s="18" t="s">
        <v>8</v>
      </c>
      <c r="D25" s="11">
        <f>(D24+$Q$6)/$Q$5-$Q$3</f>
        <v>49.297924528301891</v>
      </c>
      <c r="E25" s="11">
        <f>(E24+$Q$6)/$Q$5-$Q$3</f>
        <v>49.297924528301891</v>
      </c>
      <c r="F25" s="11">
        <f>(F24+$Q$6)/$Q$5-$Q$3</f>
        <v>49.297924528301891</v>
      </c>
      <c r="G25" s="30">
        <f>AVERAGE(D25:F25)</f>
        <v>49.297924528301884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130"/>
    </row>
    <row r="26" spans="1:52" ht="15.75">
      <c r="A26" s="259"/>
      <c r="B26" s="17" t="s">
        <v>4</v>
      </c>
      <c r="C26" s="19" t="s">
        <v>9</v>
      </c>
      <c r="D26" s="4">
        <f>+(D25+$Q$3)/$Q$2</f>
        <v>6.6603773584905671E-2</v>
      </c>
      <c r="E26" s="4">
        <f>+(E25+$Q$3)/$Q$2</f>
        <v>6.6603773584905671E-2</v>
      </c>
      <c r="F26" s="4">
        <f>+(F25+$Q$3)/$Q$2</f>
        <v>6.6603773584905671E-2</v>
      </c>
      <c r="G26" s="31">
        <f>AVERAGE(D26:F26)</f>
        <v>6.6603773584905671E-2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130"/>
    </row>
    <row r="27" spans="1:52">
      <c r="A27" s="260"/>
      <c r="B27" s="17" t="s">
        <v>6</v>
      </c>
      <c r="C27" s="19" t="s">
        <v>11</v>
      </c>
      <c r="D27" s="11">
        <f>D24*$Q$8</f>
        <v>145.17760000000001</v>
      </c>
      <c r="E27" s="11">
        <f>E24*$Q$8</f>
        <v>145.17760000000001</v>
      </c>
      <c r="F27" s="11">
        <f>F24*$Q$8</f>
        <v>145.17760000000001</v>
      </c>
      <c r="G27" s="30">
        <f t="shared" ref="G27:G28" si="4">AVERAGE(D27:F27)</f>
        <v>145.17760000000001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130"/>
    </row>
    <row r="28" spans="1:52" ht="15.75" thickBot="1">
      <c r="A28" s="261"/>
      <c r="B28" s="20" t="s">
        <v>7</v>
      </c>
      <c r="C28" s="21" t="s">
        <v>12</v>
      </c>
      <c r="D28" s="22">
        <f>$P$10*10*D27/1000</f>
        <v>7.2588800000000013</v>
      </c>
      <c r="E28" s="22">
        <f>$P$10*10*E27/1000</f>
        <v>7.2588800000000013</v>
      </c>
      <c r="F28" s="22">
        <f>$P$10*10*F27/1000</f>
        <v>7.2588800000000013</v>
      </c>
      <c r="G28" s="32">
        <f t="shared" si="4"/>
        <v>7.2588800000000013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130"/>
    </row>
    <row r="29" spans="1:52" ht="15.75" thickBot="1">
      <c r="A29" s="258">
        <v>6</v>
      </c>
      <c r="B29" s="24" t="s">
        <v>5</v>
      </c>
      <c r="C29" s="36" t="s">
        <v>10</v>
      </c>
      <c r="D29" s="8">
        <v>8</v>
      </c>
      <c r="E29" s="8">
        <v>8</v>
      </c>
      <c r="F29" s="8">
        <v>8</v>
      </c>
      <c r="G29" s="37">
        <f>AVERAGE(D29:F29)</f>
        <v>8</v>
      </c>
      <c r="H29" s="241" t="str">
        <f>IF(G29&lt;$I$163,"Under",IF(AND(G29&gt;=$I$163,G29&lt;=$I$165),"Normal",IF(G29&gt;=$I$165,"Over","Prøv igen")))</f>
        <v>Over</v>
      </c>
      <c r="I29" s="76">
        <f>+G29</f>
        <v>8</v>
      </c>
      <c r="J29" s="77">
        <f>+G30</f>
        <v>49.297924528301884</v>
      </c>
      <c r="K29" s="83">
        <f>+G31</f>
        <v>6.6603773584905671E-2</v>
      </c>
      <c r="L29" s="79">
        <f>+G32</f>
        <v>145.17760000000001</v>
      </c>
      <c r="M29" s="82">
        <f>+G33</f>
        <v>7.2588800000000013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130"/>
    </row>
    <row r="30" spans="1:52">
      <c r="A30" s="259"/>
      <c r="B30" s="17" t="s">
        <v>3</v>
      </c>
      <c r="C30" s="18" t="s">
        <v>8</v>
      </c>
      <c r="D30" s="11">
        <f>(D29+$Q$6)/$Q$5-$Q$3</f>
        <v>49.297924528301891</v>
      </c>
      <c r="E30" s="11">
        <f>(E29+$Q$6)/$Q$5-$Q$3</f>
        <v>49.297924528301891</v>
      </c>
      <c r="F30" s="11">
        <f>(F29+$Q$6)/$Q$5-$Q$3</f>
        <v>49.297924528301891</v>
      </c>
      <c r="G30" s="30">
        <f>AVERAGE(D30:F30)</f>
        <v>49.297924528301884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130"/>
    </row>
    <row r="31" spans="1:52">
      <c r="A31" s="259"/>
      <c r="B31" s="17" t="s">
        <v>4</v>
      </c>
      <c r="C31" s="19" t="s">
        <v>9</v>
      </c>
      <c r="D31" s="4">
        <f>+(D30+$Q$3)/$Q$2</f>
        <v>6.6603773584905671E-2</v>
      </c>
      <c r="E31" s="4">
        <f>+(E30+$Q$3)/$Q$2</f>
        <v>6.6603773584905671E-2</v>
      </c>
      <c r="F31" s="4">
        <f>+(F30+$Q$3)/$Q$2</f>
        <v>6.6603773584905671E-2</v>
      </c>
      <c r="G31" s="31">
        <f>AVERAGE(D31:F31)</f>
        <v>6.6603773584905671E-2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130"/>
    </row>
    <row r="32" spans="1:52">
      <c r="A32" s="260"/>
      <c r="B32" s="17" t="s">
        <v>6</v>
      </c>
      <c r="C32" s="19" t="s">
        <v>11</v>
      </c>
      <c r="D32" s="11">
        <f>D29*$Q$8</f>
        <v>145.17760000000001</v>
      </c>
      <c r="E32" s="11">
        <f>E29*$Q$8</f>
        <v>145.17760000000001</v>
      </c>
      <c r="F32" s="11">
        <f>F29*$Q$8</f>
        <v>145.17760000000001</v>
      </c>
      <c r="G32" s="30">
        <f t="shared" ref="G32:G33" si="5">AVERAGE(D32:F32)</f>
        <v>145.17760000000001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30"/>
    </row>
    <row r="33" spans="1:52" ht="15.75" thickBot="1">
      <c r="A33" s="261"/>
      <c r="B33" s="20" t="s">
        <v>7</v>
      </c>
      <c r="C33" s="21" t="s">
        <v>12</v>
      </c>
      <c r="D33" s="22">
        <f>$P$10*10*D32/1000</f>
        <v>7.2588800000000013</v>
      </c>
      <c r="E33" s="22">
        <f>$P$10*10*E32/1000</f>
        <v>7.2588800000000013</v>
      </c>
      <c r="F33" s="22">
        <f>$P$10*10*F32/1000</f>
        <v>7.2588800000000013</v>
      </c>
      <c r="G33" s="32">
        <f t="shared" si="5"/>
        <v>7.2588800000000013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130"/>
    </row>
    <row r="34" spans="1:52" ht="15.75" thickBot="1">
      <c r="A34" s="258">
        <v>7</v>
      </c>
      <c r="B34" s="24" t="s">
        <v>5</v>
      </c>
      <c r="C34" s="36" t="s">
        <v>10</v>
      </c>
      <c r="D34" s="8">
        <v>10</v>
      </c>
      <c r="E34" s="8">
        <v>10</v>
      </c>
      <c r="F34" s="8">
        <v>10</v>
      </c>
      <c r="G34" s="37">
        <f>AVERAGE(D34:F34)</f>
        <v>10</v>
      </c>
      <c r="H34" s="241" t="str">
        <f>IF(G34&lt;$I$163,"Under",IF(AND(G34&gt;=$I$163,G34&lt;=$I$165),"Normal",IF(G34&gt;=$I$165,"Over","Prøv igen")))</f>
        <v>Over</v>
      </c>
      <c r="I34" s="76">
        <f>+G34</f>
        <v>10</v>
      </c>
      <c r="J34" s="77">
        <f>+G35</f>
        <v>63.046352201257861</v>
      </c>
      <c r="K34" s="83">
        <f>+G36</f>
        <v>7.9182389937106912E-2</v>
      </c>
      <c r="L34" s="79">
        <f>+G37</f>
        <v>181.47200000000001</v>
      </c>
      <c r="M34" s="82">
        <f>+G38</f>
        <v>9.0736000000000008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130"/>
    </row>
    <row r="35" spans="1:52">
      <c r="A35" s="259"/>
      <c r="B35" s="17" t="s">
        <v>3</v>
      </c>
      <c r="C35" s="18" t="s">
        <v>8</v>
      </c>
      <c r="D35" s="11">
        <f>(D34+$Q$6)/$Q$5-$Q$3</f>
        <v>63.046352201257861</v>
      </c>
      <c r="E35" s="11">
        <f>(E34+$Q$6)/$Q$5-$Q$3</f>
        <v>63.046352201257861</v>
      </c>
      <c r="F35" s="11">
        <f>(F34+$Q$6)/$Q$5-$Q$3</f>
        <v>63.046352201257861</v>
      </c>
      <c r="G35" s="30">
        <f>AVERAGE(D35:F35)</f>
        <v>63.046352201257861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130"/>
    </row>
    <row r="36" spans="1:52">
      <c r="A36" s="259"/>
      <c r="B36" s="17" t="s">
        <v>4</v>
      </c>
      <c r="C36" s="19" t="s">
        <v>9</v>
      </c>
      <c r="D36" s="4">
        <f>+(D35+$Q$3)/$Q$2</f>
        <v>7.9182389937106912E-2</v>
      </c>
      <c r="E36" s="4">
        <f>+(E35+$Q$3)/$Q$2</f>
        <v>7.9182389937106912E-2</v>
      </c>
      <c r="F36" s="4">
        <f>+(F35+$Q$3)/$Q$2</f>
        <v>7.9182389937106912E-2</v>
      </c>
      <c r="G36" s="31">
        <f>AVERAGE(D36:F36)</f>
        <v>7.9182389937106912E-2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130"/>
    </row>
    <row r="37" spans="1:52">
      <c r="A37" s="260"/>
      <c r="B37" s="17" t="s">
        <v>6</v>
      </c>
      <c r="C37" s="19" t="s">
        <v>11</v>
      </c>
      <c r="D37" s="11">
        <f>D34*$Q$8</f>
        <v>181.47200000000001</v>
      </c>
      <c r="E37" s="11">
        <f>E34*$Q$8</f>
        <v>181.47200000000001</v>
      </c>
      <c r="F37" s="11">
        <f>F34*$Q$8</f>
        <v>181.47200000000001</v>
      </c>
      <c r="G37" s="30">
        <f t="shared" ref="G37:G38" si="6">AVERAGE(D37:F37)</f>
        <v>181.47200000000001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130"/>
    </row>
    <row r="38" spans="1:52" ht="15.75" thickBot="1">
      <c r="A38" s="261"/>
      <c r="B38" s="20" t="s">
        <v>7</v>
      </c>
      <c r="C38" s="21" t="s">
        <v>12</v>
      </c>
      <c r="D38" s="22">
        <f>$P$10*10*D37/1000</f>
        <v>9.0736000000000008</v>
      </c>
      <c r="E38" s="22">
        <f>$P$10*10*E37/1000</f>
        <v>9.0736000000000008</v>
      </c>
      <c r="F38" s="22">
        <f>$P$10*10*F37/1000</f>
        <v>9.0736000000000008</v>
      </c>
      <c r="G38" s="32">
        <f t="shared" si="6"/>
        <v>9.0736000000000008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130"/>
    </row>
    <row r="39" spans="1:52" ht="15.75" thickBot="1">
      <c r="A39" s="258">
        <v>8</v>
      </c>
      <c r="B39" s="24" t="s">
        <v>5</v>
      </c>
      <c r="C39" s="36" t="s">
        <v>10</v>
      </c>
      <c r="D39" s="8">
        <v>8</v>
      </c>
      <c r="E39" s="8">
        <v>8</v>
      </c>
      <c r="F39" s="8">
        <v>8</v>
      </c>
      <c r="G39" s="37">
        <f>AVERAGE(D39:F39)</f>
        <v>8</v>
      </c>
      <c r="H39" s="241" t="str">
        <f>IF(G39&lt;$I$163,"Under",IF(AND(G39&gt;=$I$163,G39&lt;=$I$165),"Normal",IF(G39&gt;=$I$165,"Over","Prøv igen")))</f>
        <v>Over</v>
      </c>
      <c r="I39" s="76">
        <f>+G39</f>
        <v>8</v>
      </c>
      <c r="J39" s="77">
        <f>+G40</f>
        <v>49.297924528301884</v>
      </c>
      <c r="K39" s="83">
        <f>+G41</f>
        <v>6.6603773584905671E-2</v>
      </c>
      <c r="L39" s="79">
        <f>+G42</f>
        <v>145.17760000000001</v>
      </c>
      <c r="M39" s="82">
        <f>+G43</f>
        <v>7.2588800000000013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130"/>
    </row>
    <row r="40" spans="1:52">
      <c r="A40" s="259"/>
      <c r="B40" s="17" t="s">
        <v>3</v>
      </c>
      <c r="C40" s="18" t="s">
        <v>8</v>
      </c>
      <c r="D40" s="11">
        <f>(D39+$Q$6)/$Q$5-$Q$3</f>
        <v>49.297924528301891</v>
      </c>
      <c r="E40" s="11">
        <f>(E39+$Q$6)/$Q$5-$Q$3</f>
        <v>49.297924528301891</v>
      </c>
      <c r="F40" s="11">
        <f>(F39+$Q$6)/$Q$5-$Q$3</f>
        <v>49.297924528301891</v>
      </c>
      <c r="G40" s="30">
        <f>AVERAGE(D40:F40)</f>
        <v>49.297924528301884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130"/>
    </row>
    <row r="41" spans="1:52">
      <c r="A41" s="259"/>
      <c r="B41" s="17" t="s">
        <v>4</v>
      </c>
      <c r="C41" s="19" t="s">
        <v>9</v>
      </c>
      <c r="D41" s="4">
        <f>+(D40+$Q$3)/$Q$2</f>
        <v>6.6603773584905671E-2</v>
      </c>
      <c r="E41" s="4">
        <f>+(E40+$Q$3)/$Q$2</f>
        <v>6.6603773584905671E-2</v>
      </c>
      <c r="F41" s="4">
        <f>+(F40+$Q$3)/$Q$2</f>
        <v>6.6603773584905671E-2</v>
      </c>
      <c r="G41" s="31">
        <f>AVERAGE(D41:F41)</f>
        <v>6.6603773584905671E-2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130"/>
    </row>
    <row r="42" spans="1:52">
      <c r="A42" s="260"/>
      <c r="B42" s="17" t="s">
        <v>6</v>
      </c>
      <c r="C42" s="19" t="s">
        <v>11</v>
      </c>
      <c r="D42" s="11">
        <f>D39*$Q$8</f>
        <v>145.17760000000001</v>
      </c>
      <c r="E42" s="11">
        <f>E39*$Q$8</f>
        <v>145.17760000000001</v>
      </c>
      <c r="F42" s="11">
        <f>F39*$Q$8</f>
        <v>145.17760000000001</v>
      </c>
      <c r="G42" s="30">
        <f t="shared" ref="G42:G43" si="7">AVERAGE(D42:F42)</f>
        <v>145.17760000000001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130"/>
    </row>
    <row r="43" spans="1:52" ht="15.75" thickBot="1">
      <c r="A43" s="261"/>
      <c r="B43" s="20" t="s">
        <v>7</v>
      </c>
      <c r="C43" s="21" t="s">
        <v>12</v>
      </c>
      <c r="D43" s="22">
        <f>$P$10*10*D42/1000</f>
        <v>7.2588800000000013</v>
      </c>
      <c r="E43" s="22">
        <f>$P$10*10*E42/1000</f>
        <v>7.2588800000000013</v>
      </c>
      <c r="F43" s="22">
        <f>$P$10*10*F42/1000</f>
        <v>7.2588800000000013</v>
      </c>
      <c r="G43" s="32">
        <f t="shared" si="7"/>
        <v>7.2588800000000013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130"/>
    </row>
    <row r="44" spans="1:52" ht="15.75" thickBot="1">
      <c r="A44" s="258">
        <v>9</v>
      </c>
      <c r="B44" s="24" t="s">
        <v>5</v>
      </c>
      <c r="C44" s="36" t="s">
        <v>10</v>
      </c>
      <c r="D44" s="8">
        <v>8</v>
      </c>
      <c r="E44" s="8">
        <v>8</v>
      </c>
      <c r="F44" s="8">
        <v>8</v>
      </c>
      <c r="G44" s="37">
        <f>AVERAGE(D44:F44)</f>
        <v>8</v>
      </c>
      <c r="H44" s="241" t="str">
        <f>IF(G44&lt;$I$163,"Under",IF(AND(G44&gt;=$I$163,G44&lt;=$I$165),"Normal",IF(G44&gt;=$I$165,"Over","Prøv igen")))</f>
        <v>Over</v>
      </c>
      <c r="I44" s="76">
        <f>+G44</f>
        <v>8</v>
      </c>
      <c r="J44" s="77">
        <f>+G45</f>
        <v>49.297924528301884</v>
      </c>
      <c r="K44" s="83">
        <f>+G46</f>
        <v>6.6603773584905671E-2</v>
      </c>
      <c r="L44" s="79">
        <f>+G47</f>
        <v>145.17760000000001</v>
      </c>
      <c r="M44" s="82">
        <f>+G48</f>
        <v>7.2588800000000013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130"/>
    </row>
    <row r="45" spans="1:52">
      <c r="A45" s="259"/>
      <c r="B45" s="17" t="s">
        <v>3</v>
      </c>
      <c r="C45" s="18" t="s">
        <v>8</v>
      </c>
      <c r="D45" s="11">
        <f>(D44+$Q$6)/$Q$5-$Q$3</f>
        <v>49.297924528301891</v>
      </c>
      <c r="E45" s="11">
        <f>(E44+$Q$6)/$Q$5-$Q$3</f>
        <v>49.297924528301891</v>
      </c>
      <c r="F45" s="11">
        <f>(F44+$Q$6)/$Q$5-$Q$3</f>
        <v>49.297924528301891</v>
      </c>
      <c r="G45" s="30">
        <f>AVERAGE(D45:F45)</f>
        <v>49.297924528301884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130"/>
    </row>
    <row r="46" spans="1:52">
      <c r="A46" s="259"/>
      <c r="B46" s="17" t="s">
        <v>4</v>
      </c>
      <c r="C46" s="19" t="s">
        <v>9</v>
      </c>
      <c r="D46" s="4">
        <f>+(D45+$Q$3)/$Q$2</f>
        <v>6.6603773584905671E-2</v>
      </c>
      <c r="E46" s="4">
        <f>+(E45+$Q$3)/$Q$2</f>
        <v>6.6603773584905671E-2</v>
      </c>
      <c r="F46" s="4">
        <f>+(F45+$Q$3)/$Q$2</f>
        <v>6.6603773584905671E-2</v>
      </c>
      <c r="G46" s="31">
        <f>AVERAGE(D46:F46)</f>
        <v>6.6603773584905671E-2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130"/>
    </row>
    <row r="47" spans="1:52">
      <c r="A47" s="260"/>
      <c r="B47" s="17" t="s">
        <v>6</v>
      </c>
      <c r="C47" s="19" t="s">
        <v>11</v>
      </c>
      <c r="D47" s="11">
        <f>D44*$Q$8</f>
        <v>145.17760000000001</v>
      </c>
      <c r="E47" s="11">
        <f>E44*$Q$8</f>
        <v>145.17760000000001</v>
      </c>
      <c r="F47" s="11">
        <f>F44*$Q$8</f>
        <v>145.17760000000001</v>
      </c>
      <c r="G47" s="30">
        <f t="shared" ref="G47:G48" si="8">AVERAGE(D47:F47)</f>
        <v>145.17760000000001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30"/>
    </row>
    <row r="48" spans="1:52" ht="15.75" thickBot="1">
      <c r="A48" s="261"/>
      <c r="B48" s="20" t="s">
        <v>7</v>
      </c>
      <c r="C48" s="21" t="s">
        <v>12</v>
      </c>
      <c r="D48" s="22">
        <f>$P$10*10*D47/1000</f>
        <v>7.2588800000000013</v>
      </c>
      <c r="E48" s="22">
        <f>$P$10*10*E47/1000</f>
        <v>7.2588800000000013</v>
      </c>
      <c r="F48" s="22">
        <f>$P$10*10*F47/1000</f>
        <v>7.2588800000000013</v>
      </c>
      <c r="G48" s="32">
        <f t="shared" si="8"/>
        <v>7.2588800000000013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30"/>
    </row>
    <row r="49" spans="1:52" ht="15.75" thickBot="1">
      <c r="A49" s="258">
        <v>10</v>
      </c>
      <c r="B49" s="24" t="s">
        <v>5</v>
      </c>
      <c r="C49" s="36" t="s">
        <v>10</v>
      </c>
      <c r="D49" s="8">
        <v>9.1999999999999993</v>
      </c>
      <c r="E49" s="8">
        <v>9.1999999999999993</v>
      </c>
      <c r="F49" s="8">
        <v>9.1999999999999993</v>
      </c>
      <c r="G49" s="37">
        <f>AVERAGE(D49:F49)</f>
        <v>9.1999999999999993</v>
      </c>
      <c r="H49" s="241" t="str">
        <f>IF(G49&lt;$I$163,"Under",IF(AND(G49&gt;=$I$163,G49&lt;=$I$165),"Normal",IF(G49&gt;=$I$165,"Over","Prøv igen")))</f>
        <v>Over</v>
      </c>
      <c r="I49" s="76">
        <f>+G49</f>
        <v>9.1999999999999993</v>
      </c>
      <c r="J49" s="77">
        <f>+G50</f>
        <v>57.546981132075473</v>
      </c>
      <c r="K49" s="83">
        <f>+G51</f>
        <v>7.415094339622641E-2</v>
      </c>
      <c r="L49" s="79">
        <f>+G52</f>
        <v>166.95424</v>
      </c>
      <c r="M49" s="82">
        <f>+G53</f>
        <v>8.3477119999999996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30"/>
    </row>
    <row r="50" spans="1:52">
      <c r="A50" s="259"/>
      <c r="B50" s="17" t="s">
        <v>3</v>
      </c>
      <c r="C50" s="18" t="s">
        <v>8</v>
      </c>
      <c r="D50" s="11">
        <f>(D49+$Q$6)/$Q$5-$Q$3</f>
        <v>57.546981132075473</v>
      </c>
      <c r="E50" s="11">
        <f>(E49+$Q$6)/$Q$5-$Q$3</f>
        <v>57.546981132075473</v>
      </c>
      <c r="F50" s="11">
        <f>(F49+$Q$6)/$Q$5-$Q$3</f>
        <v>57.546981132075473</v>
      </c>
      <c r="G50" s="30">
        <f>AVERAGE(D50:F50)</f>
        <v>57.546981132075473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30"/>
    </row>
    <row r="51" spans="1:52">
      <c r="A51" s="259"/>
      <c r="B51" s="17" t="s">
        <v>4</v>
      </c>
      <c r="C51" s="19" t="s">
        <v>9</v>
      </c>
      <c r="D51" s="4">
        <f>+(D50+$Q$3)/$Q$2</f>
        <v>7.415094339622641E-2</v>
      </c>
      <c r="E51" s="4">
        <f>+(E50+$Q$3)/$Q$2</f>
        <v>7.415094339622641E-2</v>
      </c>
      <c r="F51" s="4">
        <f>+(F50+$Q$3)/$Q$2</f>
        <v>7.415094339622641E-2</v>
      </c>
      <c r="G51" s="31">
        <f>AVERAGE(D51:F51)</f>
        <v>7.415094339622641E-2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30"/>
    </row>
    <row r="52" spans="1:52">
      <c r="A52" s="260"/>
      <c r="B52" s="17" t="s">
        <v>6</v>
      </c>
      <c r="C52" s="19" t="s">
        <v>11</v>
      </c>
      <c r="D52" s="11">
        <f>D49*$Q$8</f>
        <v>166.95424</v>
      </c>
      <c r="E52" s="11">
        <f>E49*$Q$8</f>
        <v>166.95424</v>
      </c>
      <c r="F52" s="11">
        <f>F49*$Q$8</f>
        <v>166.95424</v>
      </c>
      <c r="G52" s="30">
        <f t="shared" ref="G52:G53" si="9">AVERAGE(D52:F52)</f>
        <v>166.95424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30"/>
    </row>
    <row r="53" spans="1:52" ht="15.75" thickBot="1">
      <c r="A53" s="261"/>
      <c r="B53" s="20" t="s">
        <v>7</v>
      </c>
      <c r="C53" s="21" t="s">
        <v>12</v>
      </c>
      <c r="D53" s="22">
        <f>$P$10*10*D52/1000</f>
        <v>8.3477119999999996</v>
      </c>
      <c r="E53" s="22">
        <f>$P$10*10*E52/1000</f>
        <v>8.3477119999999996</v>
      </c>
      <c r="F53" s="22">
        <f>$P$10*10*F52/1000</f>
        <v>8.3477119999999996</v>
      </c>
      <c r="G53" s="32">
        <f t="shared" si="9"/>
        <v>8.3477119999999996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30"/>
    </row>
    <row r="54" spans="1:52" ht="15.75" thickBot="1">
      <c r="A54" s="255">
        <v>11</v>
      </c>
      <c r="B54" s="24" t="s">
        <v>5</v>
      </c>
      <c r="C54" s="36" t="s">
        <v>10</v>
      </c>
      <c r="D54" s="8">
        <v>8</v>
      </c>
      <c r="E54" s="8">
        <v>8</v>
      </c>
      <c r="F54" s="8">
        <v>8</v>
      </c>
      <c r="G54" s="37">
        <f>AVERAGE(D54:F54)</f>
        <v>8</v>
      </c>
      <c r="H54" s="241" t="str">
        <f>IF(G54&lt;$I$163,"Under",IF(AND(G54&gt;=$I$163,G54&lt;=$I$165),"Normal",IF(G54&gt;=$I$165,"Over","Prøv igen")))</f>
        <v>Over</v>
      </c>
      <c r="I54" s="76">
        <f>+G54</f>
        <v>8</v>
      </c>
      <c r="J54" s="77">
        <f>+G55</f>
        <v>49.297924528301884</v>
      </c>
      <c r="K54" s="83">
        <f>+G56</f>
        <v>6.6603773584905671E-2</v>
      </c>
      <c r="L54" s="79">
        <f>+G57</f>
        <v>145.17760000000001</v>
      </c>
      <c r="M54" s="82">
        <f>+G58</f>
        <v>7.2588800000000013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30"/>
    </row>
    <row r="55" spans="1:52">
      <c r="A55" s="256"/>
      <c r="B55" s="17" t="s">
        <v>3</v>
      </c>
      <c r="C55" s="18" t="s">
        <v>8</v>
      </c>
      <c r="D55" s="11">
        <f>(D54+$Q$6)/$Q$5-$Q$3</f>
        <v>49.297924528301891</v>
      </c>
      <c r="E55" s="11">
        <f>(E54+$Q$6)/$Q$5-$Q$3</f>
        <v>49.297924528301891</v>
      </c>
      <c r="F55" s="11">
        <f>(F54+$Q$6)/$Q$5-$Q$3</f>
        <v>49.297924528301891</v>
      </c>
      <c r="G55" s="30">
        <f>AVERAGE(D55:F55)</f>
        <v>49.297924528301884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30"/>
    </row>
    <row r="56" spans="1:52">
      <c r="A56" s="256"/>
      <c r="B56" s="17" t="s">
        <v>4</v>
      </c>
      <c r="C56" s="19" t="s">
        <v>9</v>
      </c>
      <c r="D56" s="4">
        <f>+(D55+$Q$3)/$Q$2</f>
        <v>6.6603773584905671E-2</v>
      </c>
      <c r="E56" s="4">
        <f>+(E55+$Q$3)/$Q$2</f>
        <v>6.6603773584905671E-2</v>
      </c>
      <c r="F56" s="4">
        <f>+(F55+$Q$3)/$Q$2</f>
        <v>6.6603773584905671E-2</v>
      </c>
      <c r="G56" s="31">
        <f>AVERAGE(D56:F56)</f>
        <v>6.6603773584905671E-2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30"/>
    </row>
    <row r="57" spans="1:52">
      <c r="A57" s="256"/>
      <c r="B57" s="17" t="s">
        <v>6</v>
      </c>
      <c r="C57" s="19" t="s">
        <v>11</v>
      </c>
      <c r="D57" s="11">
        <f>D54*$Q$8</f>
        <v>145.17760000000001</v>
      </c>
      <c r="E57" s="11">
        <f>E54*$Q$8</f>
        <v>145.17760000000001</v>
      </c>
      <c r="F57" s="11">
        <f>F54*$Q$8</f>
        <v>145.17760000000001</v>
      </c>
      <c r="G57" s="30">
        <f t="shared" ref="G57:G58" si="10">AVERAGE(D57:F57)</f>
        <v>145.17760000000001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30"/>
    </row>
    <row r="58" spans="1:52" ht="15.75" thickBot="1">
      <c r="A58" s="257"/>
      <c r="B58" s="20" t="s">
        <v>7</v>
      </c>
      <c r="C58" s="21" t="s">
        <v>12</v>
      </c>
      <c r="D58" s="22">
        <f>$P$10*10*D57/1000</f>
        <v>7.2588800000000013</v>
      </c>
      <c r="E58" s="22">
        <f>$P$10*10*E57/1000</f>
        <v>7.2588800000000013</v>
      </c>
      <c r="F58" s="22">
        <f>$P$10*10*F57/1000</f>
        <v>7.2588800000000013</v>
      </c>
      <c r="G58" s="32">
        <f t="shared" si="10"/>
        <v>7.2588800000000013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30"/>
    </row>
    <row r="59" spans="1:52" ht="15.75" thickBot="1">
      <c r="A59" s="258">
        <v>12</v>
      </c>
      <c r="B59" s="24" t="s">
        <v>5</v>
      </c>
      <c r="C59" s="36" t="s">
        <v>10</v>
      </c>
      <c r="D59" s="8">
        <v>8</v>
      </c>
      <c r="E59" s="8">
        <v>8</v>
      </c>
      <c r="F59" s="8">
        <v>8</v>
      </c>
      <c r="G59" s="37">
        <f>AVERAGE(D59:F59)</f>
        <v>8</v>
      </c>
      <c r="H59" s="241" t="str">
        <f>IF(G59&lt;$I$163,"Under",IF(AND(G59&gt;=$I$163,G59&lt;=$I$165),"Normal",IF(G59&gt;=$I$165,"Over","Prøv igen")))</f>
        <v>Over</v>
      </c>
      <c r="I59" s="76">
        <f>+G59</f>
        <v>8</v>
      </c>
      <c r="J59" s="77">
        <f>+G60</f>
        <v>49.297924528301884</v>
      </c>
      <c r="K59" s="83">
        <f>+G61</f>
        <v>6.6603773584905671E-2</v>
      </c>
      <c r="L59" s="79">
        <f>+G62</f>
        <v>145.17760000000001</v>
      </c>
      <c r="M59" s="82">
        <f>+G63</f>
        <v>7.2588800000000013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30"/>
    </row>
    <row r="60" spans="1:52">
      <c r="A60" s="259"/>
      <c r="B60" s="17" t="s">
        <v>3</v>
      </c>
      <c r="C60" s="18" t="s">
        <v>8</v>
      </c>
      <c r="D60" s="11">
        <f>(D59+$Q$6)/$Q$5-$Q$3</f>
        <v>49.297924528301891</v>
      </c>
      <c r="E60" s="11">
        <f>(E59+$Q$6)/$Q$5-$Q$3</f>
        <v>49.297924528301891</v>
      </c>
      <c r="F60" s="11">
        <f>(F59+$Q$6)/$Q$5-$Q$3</f>
        <v>49.297924528301891</v>
      </c>
      <c r="G60" s="30">
        <f>AVERAGE(D60:F60)</f>
        <v>49.297924528301884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30"/>
    </row>
    <row r="61" spans="1:52">
      <c r="A61" s="259"/>
      <c r="B61" s="17" t="s">
        <v>4</v>
      </c>
      <c r="C61" s="19" t="s">
        <v>9</v>
      </c>
      <c r="D61" s="4">
        <f>+(D60+$Q$3)/$Q$2</f>
        <v>6.6603773584905671E-2</v>
      </c>
      <c r="E61" s="4">
        <f>+(E60+$Q$3)/$Q$2</f>
        <v>6.6603773584905671E-2</v>
      </c>
      <c r="F61" s="4">
        <f>+(F60+$Q$3)/$Q$2</f>
        <v>6.6603773584905671E-2</v>
      </c>
      <c r="G61" s="31">
        <f>AVERAGE(D61:F61)</f>
        <v>6.6603773584905671E-2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30"/>
    </row>
    <row r="62" spans="1:52">
      <c r="A62" s="260"/>
      <c r="B62" s="17" t="s">
        <v>6</v>
      </c>
      <c r="C62" s="19" t="s">
        <v>11</v>
      </c>
      <c r="D62" s="11">
        <f>D59*$Q$8</f>
        <v>145.17760000000001</v>
      </c>
      <c r="E62" s="11">
        <f>E59*$Q$8</f>
        <v>145.17760000000001</v>
      </c>
      <c r="F62" s="11">
        <f>F59*$Q$8</f>
        <v>145.17760000000001</v>
      </c>
      <c r="G62" s="30">
        <f t="shared" ref="G62:G63" si="11">AVERAGE(D62:F62)</f>
        <v>145.17760000000001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30"/>
    </row>
    <row r="63" spans="1:52" ht="15.75" thickBot="1">
      <c r="A63" s="261"/>
      <c r="B63" s="20" t="s">
        <v>7</v>
      </c>
      <c r="C63" s="21" t="s">
        <v>12</v>
      </c>
      <c r="D63" s="22">
        <f>$P$10*10*D62/1000</f>
        <v>7.2588800000000013</v>
      </c>
      <c r="E63" s="22">
        <f>$P$10*10*E62/1000</f>
        <v>7.2588800000000013</v>
      </c>
      <c r="F63" s="22">
        <f>$P$10*10*F62/1000</f>
        <v>7.2588800000000013</v>
      </c>
      <c r="G63" s="32">
        <f t="shared" si="11"/>
        <v>7.2588800000000013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30"/>
    </row>
    <row r="64" spans="1:52" ht="15.75" thickBot="1">
      <c r="A64" s="259">
        <v>13</v>
      </c>
      <c r="B64" s="24" t="s">
        <v>5</v>
      </c>
      <c r="C64" s="36" t="s">
        <v>10</v>
      </c>
      <c r="D64" s="8">
        <v>10.3</v>
      </c>
      <c r="E64" s="8">
        <v>10.3</v>
      </c>
      <c r="F64" s="8">
        <v>10.3</v>
      </c>
      <c r="G64" s="37">
        <f>AVERAGE(D64:F64)</f>
        <v>10.3</v>
      </c>
      <c r="H64" s="241" t="str">
        <f>IF(G64&lt;$I$163,"Under",IF(AND(G64&gt;=$I$163,G64&lt;=$I$165),"Normal",IF(G64&gt;=$I$165,"Over","Prøv igen")))</f>
        <v>Over</v>
      </c>
      <c r="I64" s="76">
        <f>+G64</f>
        <v>10.3</v>
      </c>
      <c r="J64" s="77">
        <f>+G65</f>
        <v>65.108616352201267</v>
      </c>
      <c r="K64" s="83">
        <f>+G66</f>
        <v>8.1069182389937114E-2</v>
      </c>
      <c r="L64" s="79">
        <f>+G67</f>
        <v>186.91616000000002</v>
      </c>
      <c r="M64" s="82">
        <f>+G68</f>
        <v>9.3458080000000017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30"/>
    </row>
    <row r="65" spans="1:52">
      <c r="A65" s="259"/>
      <c r="B65" s="17" t="s">
        <v>3</v>
      </c>
      <c r="C65" s="18" t="s">
        <v>8</v>
      </c>
      <c r="D65" s="11">
        <f>(D64+$Q$6)/$Q$5-$Q$3</f>
        <v>65.108616352201267</v>
      </c>
      <c r="E65" s="11">
        <f>(E64+$Q$6)/$Q$5-$Q$3</f>
        <v>65.108616352201267</v>
      </c>
      <c r="F65" s="11">
        <f>(F64+$Q$6)/$Q$5-$Q$3</f>
        <v>65.108616352201267</v>
      </c>
      <c r="G65" s="30">
        <f>AVERAGE(D65:F65)</f>
        <v>65.108616352201267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30"/>
    </row>
    <row r="66" spans="1:52">
      <c r="A66" s="259"/>
      <c r="B66" s="17" t="s">
        <v>4</v>
      </c>
      <c r="C66" s="19" t="s">
        <v>9</v>
      </c>
      <c r="D66" s="4">
        <f>+(D65+$Q$3)/$Q$2</f>
        <v>8.1069182389937114E-2</v>
      </c>
      <c r="E66" s="4">
        <f>+(E65+$Q$3)/$Q$2</f>
        <v>8.1069182389937114E-2</v>
      </c>
      <c r="F66" s="4">
        <f>+(F65+$Q$3)/$Q$2</f>
        <v>8.1069182389937114E-2</v>
      </c>
      <c r="G66" s="31">
        <f>AVERAGE(D66:F66)</f>
        <v>8.1069182389937114E-2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30"/>
    </row>
    <row r="67" spans="1:52">
      <c r="A67" s="260"/>
      <c r="B67" s="17" t="s">
        <v>6</v>
      </c>
      <c r="C67" s="19" t="s">
        <v>11</v>
      </c>
      <c r="D67" s="11">
        <f>D64*$Q$8</f>
        <v>186.91616000000002</v>
      </c>
      <c r="E67" s="11">
        <f>E64*$Q$8</f>
        <v>186.91616000000002</v>
      </c>
      <c r="F67" s="11">
        <f>F64*$Q$8</f>
        <v>186.91616000000002</v>
      </c>
      <c r="G67" s="30">
        <f t="shared" ref="G67:G68" si="12">AVERAGE(D67:F67)</f>
        <v>186.91616000000002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30"/>
    </row>
    <row r="68" spans="1:52" ht="15.75" thickBot="1">
      <c r="A68" s="261"/>
      <c r="B68" s="20" t="s">
        <v>7</v>
      </c>
      <c r="C68" s="21" t="s">
        <v>12</v>
      </c>
      <c r="D68" s="22">
        <f>$P$10*10*D67/1000</f>
        <v>9.3458080000000017</v>
      </c>
      <c r="E68" s="22">
        <f>$P$10*10*E67/1000</f>
        <v>9.3458080000000017</v>
      </c>
      <c r="F68" s="22">
        <f>$P$10*10*F67/1000</f>
        <v>9.3458080000000017</v>
      </c>
      <c r="G68" s="32">
        <f t="shared" si="12"/>
        <v>9.3458080000000017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30"/>
    </row>
    <row r="69" spans="1:52" ht="15.75" thickBot="1">
      <c r="A69" s="258">
        <v>14</v>
      </c>
      <c r="B69" s="24" t="s">
        <v>5</v>
      </c>
      <c r="C69" s="36" t="s">
        <v>10</v>
      </c>
      <c r="D69" s="8">
        <v>8</v>
      </c>
      <c r="E69" s="8">
        <v>8</v>
      </c>
      <c r="F69" s="8">
        <v>8</v>
      </c>
      <c r="G69" s="37">
        <f>AVERAGE(D69:F69)</f>
        <v>8</v>
      </c>
      <c r="H69" s="241" t="str">
        <f>IF(G69&lt;$I$163,"Under",IF(AND(G69&gt;=$I$163,G69&lt;=$I$165),"Normal",IF(G69&gt;=$I$165,"Over","Prøv igen")))</f>
        <v>Over</v>
      </c>
      <c r="I69" s="76">
        <f>+G69</f>
        <v>8</v>
      </c>
      <c r="J69" s="77">
        <f>+G70</f>
        <v>49.297924528301884</v>
      </c>
      <c r="K69" s="83">
        <f>+G71</f>
        <v>6.6603773584905671E-2</v>
      </c>
      <c r="L69" s="79">
        <f>+G72</f>
        <v>145.17760000000001</v>
      </c>
      <c r="M69" s="82">
        <f>+G73</f>
        <v>7.2588800000000013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30"/>
    </row>
    <row r="70" spans="1:52">
      <c r="A70" s="259"/>
      <c r="B70" s="17" t="s">
        <v>3</v>
      </c>
      <c r="C70" s="18" t="s">
        <v>8</v>
      </c>
      <c r="D70" s="11">
        <f>(D69+$Q$6)/$Q$5-$Q$3</f>
        <v>49.297924528301891</v>
      </c>
      <c r="E70" s="11">
        <f>(E69+$Q$6)/$Q$5-$Q$3</f>
        <v>49.297924528301891</v>
      </c>
      <c r="F70" s="11">
        <f>(F69+$Q$6)/$Q$5-$Q$3</f>
        <v>49.297924528301891</v>
      </c>
      <c r="G70" s="30">
        <f>AVERAGE(D70:F70)</f>
        <v>49.297924528301884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30"/>
    </row>
    <row r="71" spans="1:52">
      <c r="A71" s="259"/>
      <c r="B71" s="17" t="s">
        <v>4</v>
      </c>
      <c r="C71" s="19" t="s">
        <v>9</v>
      </c>
      <c r="D71" s="4">
        <f>+(D70+$Q$3)/$Q$2</f>
        <v>6.6603773584905671E-2</v>
      </c>
      <c r="E71" s="4">
        <f>+(E70+$Q$3)/$Q$2</f>
        <v>6.6603773584905671E-2</v>
      </c>
      <c r="F71" s="4">
        <f>+(F70+$Q$3)/$Q$2</f>
        <v>6.6603773584905671E-2</v>
      </c>
      <c r="G71" s="31">
        <f>AVERAGE(D71:F71)</f>
        <v>6.6603773584905671E-2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30"/>
    </row>
    <row r="72" spans="1:52">
      <c r="A72" s="260"/>
      <c r="B72" s="17" t="s">
        <v>6</v>
      </c>
      <c r="C72" s="19" t="s">
        <v>11</v>
      </c>
      <c r="D72" s="11">
        <f>D69*$Q$8</f>
        <v>145.17760000000001</v>
      </c>
      <c r="E72" s="11">
        <f>E69*$Q$8</f>
        <v>145.17760000000001</v>
      </c>
      <c r="F72" s="11">
        <f>F69*$Q$8</f>
        <v>145.17760000000001</v>
      </c>
      <c r="G72" s="30">
        <f t="shared" ref="G72:G73" si="13">AVERAGE(D72:F72)</f>
        <v>145.17760000000001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30"/>
    </row>
    <row r="73" spans="1:52" ht="15.75" thickBot="1">
      <c r="A73" s="261"/>
      <c r="B73" s="20" t="s">
        <v>7</v>
      </c>
      <c r="C73" s="21" t="s">
        <v>12</v>
      </c>
      <c r="D73" s="22">
        <f>$P$10*10*D72/1000</f>
        <v>7.2588800000000013</v>
      </c>
      <c r="E73" s="22">
        <f>$P$10*10*E72/1000</f>
        <v>7.2588800000000013</v>
      </c>
      <c r="F73" s="22">
        <f>$P$10*10*F72/1000</f>
        <v>7.2588800000000013</v>
      </c>
      <c r="G73" s="32">
        <f t="shared" si="13"/>
        <v>7.2588800000000013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30"/>
    </row>
    <row r="74" spans="1:52" ht="15.75" thickBot="1">
      <c r="A74" s="258">
        <v>15</v>
      </c>
      <c r="B74" s="24" t="s">
        <v>5</v>
      </c>
      <c r="C74" s="36" t="s">
        <v>10</v>
      </c>
      <c r="D74" s="8">
        <v>8</v>
      </c>
      <c r="E74" s="8">
        <v>8</v>
      </c>
      <c r="F74" s="8">
        <v>8</v>
      </c>
      <c r="G74" s="37">
        <f>AVERAGE(D74:F74)</f>
        <v>8</v>
      </c>
      <c r="H74" s="241" t="str">
        <f>IF(G74&lt;$I$163,"Under",IF(AND(G74&gt;=$I$163,G74&lt;=$I$165),"Normal",IF(G74&gt;=$I$165,"Over","Prøv igen")))</f>
        <v>Over</v>
      </c>
      <c r="I74" s="76">
        <f>+G74</f>
        <v>8</v>
      </c>
      <c r="J74" s="77">
        <f>+G75</f>
        <v>49.297924528301884</v>
      </c>
      <c r="K74" s="83">
        <f>+G76</f>
        <v>6.6603773584905671E-2</v>
      </c>
      <c r="L74" s="79">
        <f>+G77</f>
        <v>145.17760000000001</v>
      </c>
      <c r="M74" s="82">
        <f>+G78</f>
        <v>7.2588800000000013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30"/>
    </row>
    <row r="75" spans="1:52">
      <c r="A75" s="259"/>
      <c r="B75" s="17" t="s">
        <v>3</v>
      </c>
      <c r="C75" s="18" t="s">
        <v>8</v>
      </c>
      <c r="D75" s="11">
        <f>(D74+$Q$6)/$Q$5-$Q$3</f>
        <v>49.297924528301891</v>
      </c>
      <c r="E75" s="11">
        <f>(E74+$Q$6)/$Q$5-$Q$3</f>
        <v>49.297924528301891</v>
      </c>
      <c r="F75" s="11">
        <f>(F74+$Q$6)/$Q$5-$Q$3</f>
        <v>49.297924528301891</v>
      </c>
      <c r="G75" s="30">
        <f>AVERAGE(D75:F75)</f>
        <v>49.297924528301884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30"/>
    </row>
    <row r="76" spans="1:52">
      <c r="A76" s="259"/>
      <c r="B76" s="17" t="s">
        <v>4</v>
      </c>
      <c r="C76" s="19" t="s">
        <v>9</v>
      </c>
      <c r="D76" s="4">
        <f>+(D75+$Q$3)/$Q$2</f>
        <v>6.6603773584905671E-2</v>
      </c>
      <c r="E76" s="4">
        <f>+(E75+$Q$3)/$Q$2</f>
        <v>6.6603773584905671E-2</v>
      </c>
      <c r="F76" s="4">
        <f>+(F75+$Q$3)/$Q$2</f>
        <v>6.6603773584905671E-2</v>
      </c>
      <c r="G76" s="31">
        <f>AVERAGE(D76:F76)</f>
        <v>6.6603773584905671E-2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30"/>
    </row>
    <row r="77" spans="1:52">
      <c r="A77" s="260"/>
      <c r="B77" s="17" t="s">
        <v>6</v>
      </c>
      <c r="C77" s="19" t="s">
        <v>11</v>
      </c>
      <c r="D77" s="11">
        <f>D74*$Q$8</f>
        <v>145.17760000000001</v>
      </c>
      <c r="E77" s="11">
        <f>E74*$Q$8</f>
        <v>145.17760000000001</v>
      </c>
      <c r="F77" s="11">
        <f>F74*$Q$8</f>
        <v>145.17760000000001</v>
      </c>
      <c r="G77" s="30">
        <f t="shared" ref="G77:G78" si="14">AVERAGE(D77:F77)</f>
        <v>145.17760000000001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30"/>
    </row>
    <row r="78" spans="1:52" ht="15.75" thickBot="1">
      <c r="A78" s="261"/>
      <c r="B78" s="20" t="s">
        <v>7</v>
      </c>
      <c r="C78" s="21" t="s">
        <v>12</v>
      </c>
      <c r="D78" s="22">
        <f>$P$10*10*D77/1000</f>
        <v>7.2588800000000013</v>
      </c>
      <c r="E78" s="22">
        <f>$P$10*10*E77/1000</f>
        <v>7.2588800000000013</v>
      </c>
      <c r="F78" s="22">
        <f>$P$10*10*F77/1000</f>
        <v>7.2588800000000013</v>
      </c>
      <c r="G78" s="32">
        <f t="shared" si="14"/>
        <v>7.2588800000000013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30"/>
    </row>
    <row r="79" spans="1:52" ht="15.75" thickBot="1">
      <c r="A79" s="258">
        <v>16</v>
      </c>
      <c r="B79" s="24" t="s">
        <v>5</v>
      </c>
      <c r="C79" s="36" t="s">
        <v>10</v>
      </c>
      <c r="D79" s="8">
        <v>10.199999999999999</v>
      </c>
      <c r="E79" s="8">
        <v>10.199999999999999</v>
      </c>
      <c r="F79" s="8">
        <v>10.199999999999999</v>
      </c>
      <c r="G79" s="37">
        <f>AVERAGE(D79:F79)</f>
        <v>10.199999999999999</v>
      </c>
      <c r="H79" s="241" t="str">
        <f>IF(G79&lt;$I$163,"Under",IF(AND(G79&gt;=$I$163,G79&lt;=$I$165),"Normal",IF(G79&gt;=$I$165,"Over","Prøv igen")))</f>
        <v>Over</v>
      </c>
      <c r="I79" s="76">
        <f>+G79</f>
        <v>10.199999999999999</v>
      </c>
      <c r="J79" s="77">
        <f>+G80</f>
        <v>64.421194968553465</v>
      </c>
      <c r="K79" s="83">
        <f>+G81</f>
        <v>8.0440251572327051E-2</v>
      </c>
      <c r="L79" s="79">
        <f>+G82</f>
        <v>185.10144</v>
      </c>
      <c r="M79" s="82">
        <f>+G83</f>
        <v>9.2550720000000002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30"/>
    </row>
    <row r="80" spans="1:52">
      <c r="A80" s="259"/>
      <c r="B80" s="17" t="s">
        <v>3</v>
      </c>
      <c r="C80" s="18" t="s">
        <v>8</v>
      </c>
      <c r="D80" s="11">
        <f>(D79+$Q$6)/$Q$5-$Q$3</f>
        <v>64.421194968553465</v>
      </c>
      <c r="E80" s="11">
        <f>(E79+$Q$6)/$Q$5-$Q$3</f>
        <v>64.421194968553465</v>
      </c>
      <c r="F80" s="11">
        <f>(F79+$Q$6)/$Q$5-$Q$3</f>
        <v>64.421194968553465</v>
      </c>
      <c r="G80" s="30">
        <f>AVERAGE(D80:F80)</f>
        <v>64.421194968553465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30"/>
    </row>
    <row r="81" spans="1:52">
      <c r="A81" s="259"/>
      <c r="B81" s="17" t="s">
        <v>4</v>
      </c>
      <c r="C81" s="19" t="s">
        <v>9</v>
      </c>
      <c r="D81" s="4">
        <f>+(D80+$Q$3)/$Q$2</f>
        <v>8.0440251572327051E-2</v>
      </c>
      <c r="E81" s="4">
        <f>+(E80+$Q$3)/$Q$2</f>
        <v>8.0440251572327051E-2</v>
      </c>
      <c r="F81" s="4">
        <f>+(F80+$Q$3)/$Q$2</f>
        <v>8.0440251572327051E-2</v>
      </c>
      <c r="G81" s="31">
        <f>AVERAGE(D81:F81)</f>
        <v>8.0440251572327051E-2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30"/>
    </row>
    <row r="82" spans="1:52">
      <c r="A82" s="260"/>
      <c r="B82" s="17" t="s">
        <v>6</v>
      </c>
      <c r="C82" s="19" t="s">
        <v>11</v>
      </c>
      <c r="D82" s="11">
        <f>D79*$Q$8</f>
        <v>185.10144</v>
      </c>
      <c r="E82" s="11">
        <f>E79*$Q$8</f>
        <v>185.10144</v>
      </c>
      <c r="F82" s="11">
        <f>F79*$Q$8</f>
        <v>185.10144</v>
      </c>
      <c r="G82" s="30">
        <f t="shared" ref="G82:G83" si="15">AVERAGE(D82:F82)</f>
        <v>185.10144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30"/>
    </row>
    <row r="83" spans="1:52" ht="15.75" thickBot="1">
      <c r="A83" s="261"/>
      <c r="B83" s="20" t="s">
        <v>7</v>
      </c>
      <c r="C83" s="21" t="s">
        <v>12</v>
      </c>
      <c r="D83" s="22">
        <f>$P$10*10*D82/1000</f>
        <v>9.2550720000000002</v>
      </c>
      <c r="E83" s="22">
        <f>$P$10*10*E82/1000</f>
        <v>9.2550720000000002</v>
      </c>
      <c r="F83" s="22">
        <f>$P$10*10*F82/1000</f>
        <v>9.2550720000000002</v>
      </c>
      <c r="G83" s="32">
        <f t="shared" si="15"/>
        <v>9.2550720000000002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30"/>
    </row>
    <row r="84" spans="1:52" ht="15.75" thickBot="1">
      <c r="A84" s="258">
        <v>17</v>
      </c>
      <c r="B84" s="24" t="s">
        <v>5</v>
      </c>
      <c r="C84" s="36" t="s">
        <v>10</v>
      </c>
      <c r="D84" s="8">
        <v>8</v>
      </c>
      <c r="E84" s="8">
        <v>8</v>
      </c>
      <c r="F84" s="8">
        <v>8</v>
      </c>
      <c r="G84" s="37">
        <f>AVERAGE(D84:F84)</f>
        <v>8</v>
      </c>
      <c r="H84" s="241" t="str">
        <f>IF(G84&lt;$I$163,"Under",IF(AND(G84&gt;=$I$163,G84&lt;=$I$165),"Normal",IF(G84&gt;=$I$165,"Over","Prøv igen")))</f>
        <v>Over</v>
      </c>
      <c r="I84" s="76">
        <f>+G84</f>
        <v>8</v>
      </c>
      <c r="J84" s="77">
        <f>+G85</f>
        <v>49.297924528301884</v>
      </c>
      <c r="K84" s="83">
        <f>+G86</f>
        <v>6.6603773584905671E-2</v>
      </c>
      <c r="L84" s="79">
        <f>+G87</f>
        <v>145.17760000000001</v>
      </c>
      <c r="M84" s="82">
        <f>+G88</f>
        <v>7.2588800000000013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30"/>
    </row>
    <row r="85" spans="1:52">
      <c r="A85" s="259"/>
      <c r="B85" s="17" t="s">
        <v>3</v>
      </c>
      <c r="C85" s="18" t="s">
        <v>8</v>
      </c>
      <c r="D85" s="11">
        <f>(D84+$Q$6)/$Q$5-$Q$3</f>
        <v>49.297924528301891</v>
      </c>
      <c r="E85" s="11">
        <f>(E84+$Q$6)/$Q$5-$Q$3</f>
        <v>49.297924528301891</v>
      </c>
      <c r="F85" s="11">
        <f>(F84+$Q$6)/$Q$5-$Q$3</f>
        <v>49.297924528301891</v>
      </c>
      <c r="G85" s="30">
        <f>AVERAGE(D85:F85)</f>
        <v>49.297924528301884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30"/>
    </row>
    <row r="86" spans="1:52">
      <c r="A86" s="259"/>
      <c r="B86" s="17" t="s">
        <v>4</v>
      </c>
      <c r="C86" s="19" t="s">
        <v>9</v>
      </c>
      <c r="D86" s="4">
        <f>+(D85+$Q$3)/$Q$2</f>
        <v>6.6603773584905671E-2</v>
      </c>
      <c r="E86" s="4">
        <f>+(E85+$Q$3)/$Q$2</f>
        <v>6.6603773584905671E-2</v>
      </c>
      <c r="F86" s="4">
        <f>+(F85+$Q$3)/$Q$2</f>
        <v>6.6603773584905671E-2</v>
      </c>
      <c r="G86" s="31">
        <f>AVERAGE(D86:F86)</f>
        <v>6.6603773584905671E-2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30"/>
    </row>
    <row r="87" spans="1:52">
      <c r="A87" s="260"/>
      <c r="B87" s="17" t="s">
        <v>6</v>
      </c>
      <c r="C87" s="19" t="s">
        <v>11</v>
      </c>
      <c r="D87" s="11">
        <f>D84*$Q$8</f>
        <v>145.17760000000001</v>
      </c>
      <c r="E87" s="11">
        <f>E84*$Q$8</f>
        <v>145.17760000000001</v>
      </c>
      <c r="F87" s="11">
        <f>F84*$Q$8</f>
        <v>145.17760000000001</v>
      </c>
      <c r="G87" s="30">
        <f t="shared" ref="G87:G88" si="16">AVERAGE(D87:F87)</f>
        <v>145.17760000000001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30"/>
    </row>
    <row r="88" spans="1:52" ht="15.75" thickBot="1">
      <c r="A88" s="261"/>
      <c r="B88" s="20" t="s">
        <v>7</v>
      </c>
      <c r="C88" s="21" t="s">
        <v>12</v>
      </c>
      <c r="D88" s="22">
        <f>$P$10*10*D87/1000</f>
        <v>7.2588800000000013</v>
      </c>
      <c r="E88" s="22">
        <f>$P$10*10*E87/1000</f>
        <v>7.2588800000000013</v>
      </c>
      <c r="F88" s="22">
        <f>$P$10*10*F87/1000</f>
        <v>7.2588800000000013</v>
      </c>
      <c r="G88" s="32">
        <f t="shared" si="16"/>
        <v>7.2588800000000013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30"/>
    </row>
    <row r="89" spans="1:52" ht="15.75" thickBot="1">
      <c r="A89" s="258">
        <v>18</v>
      </c>
      <c r="B89" s="24" t="s">
        <v>5</v>
      </c>
      <c r="C89" s="36" t="s">
        <v>10</v>
      </c>
      <c r="D89" s="8">
        <v>8</v>
      </c>
      <c r="E89" s="8">
        <v>8</v>
      </c>
      <c r="F89" s="8">
        <v>8</v>
      </c>
      <c r="G89" s="37">
        <f>AVERAGE(D89:F89)</f>
        <v>8</v>
      </c>
      <c r="H89" s="241" t="str">
        <f>IF(G89&lt;$I$163,"Under",IF(AND(G89&gt;=$I$163,G89&lt;=$I$165),"Normal",IF(G89&gt;=$I$165,"Over","Prøv igen")))</f>
        <v>Over</v>
      </c>
      <c r="I89" s="76">
        <f>+G89</f>
        <v>8</v>
      </c>
      <c r="J89" s="77">
        <f>+G90</f>
        <v>49.297924528301884</v>
      </c>
      <c r="K89" s="78">
        <f>+G91</f>
        <v>6.6603773584905671E-2</v>
      </c>
      <c r="L89" s="79">
        <f>+G92</f>
        <v>145.17760000000001</v>
      </c>
      <c r="M89" s="80">
        <f>+G93</f>
        <v>7.2588800000000013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30"/>
    </row>
    <row r="90" spans="1:52">
      <c r="A90" s="259"/>
      <c r="B90" s="17" t="s">
        <v>3</v>
      </c>
      <c r="C90" s="18" t="s">
        <v>8</v>
      </c>
      <c r="D90" s="11">
        <f>(D89+$Q$6)/$Q$5-$Q$3</f>
        <v>49.297924528301891</v>
      </c>
      <c r="E90" s="11">
        <f>(E89+$Q$6)/$Q$5-$Q$3</f>
        <v>49.297924528301891</v>
      </c>
      <c r="F90" s="11">
        <f>(F89+$Q$6)/$Q$5-$Q$3</f>
        <v>49.297924528301891</v>
      </c>
      <c r="G90" s="30">
        <f>AVERAGE(D90:F90)</f>
        <v>49.297924528301884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30"/>
    </row>
    <row r="91" spans="1:52">
      <c r="A91" s="259"/>
      <c r="B91" s="17" t="s">
        <v>4</v>
      </c>
      <c r="C91" s="19" t="s">
        <v>9</v>
      </c>
      <c r="D91" s="4">
        <f>+(D90+$Q$3)/$Q$2</f>
        <v>6.6603773584905671E-2</v>
      </c>
      <c r="E91" s="4">
        <f>+(E90+$Q$3)/$Q$2</f>
        <v>6.6603773584905671E-2</v>
      </c>
      <c r="F91" s="4">
        <f>+(F90+$Q$3)/$Q$2</f>
        <v>6.6603773584905671E-2</v>
      </c>
      <c r="G91" s="31">
        <f>AVERAGE(D91:F91)</f>
        <v>6.6603773584905671E-2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30"/>
    </row>
    <row r="92" spans="1:52">
      <c r="A92" s="260"/>
      <c r="B92" s="17" t="s">
        <v>6</v>
      </c>
      <c r="C92" s="19" t="s">
        <v>11</v>
      </c>
      <c r="D92" s="11">
        <f>D89*$Q$8</f>
        <v>145.17760000000001</v>
      </c>
      <c r="E92" s="11">
        <f>E89*$Q$8</f>
        <v>145.17760000000001</v>
      </c>
      <c r="F92" s="11">
        <f>F89*$Q$8</f>
        <v>145.17760000000001</v>
      </c>
      <c r="G92" s="30">
        <f t="shared" ref="G92:G93" si="17">AVERAGE(D92:F92)</f>
        <v>145.17760000000001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30"/>
    </row>
    <row r="93" spans="1:52" ht="15.75" thickBot="1">
      <c r="A93" s="261"/>
      <c r="B93" s="20" t="s">
        <v>7</v>
      </c>
      <c r="C93" s="21" t="s">
        <v>12</v>
      </c>
      <c r="D93" s="22">
        <f>$P$10*10*D92/1000</f>
        <v>7.2588800000000013</v>
      </c>
      <c r="E93" s="22">
        <f>$P$10*10*E92/1000</f>
        <v>7.2588800000000013</v>
      </c>
      <c r="F93" s="22">
        <f>$P$10*10*F92/1000</f>
        <v>7.2588800000000013</v>
      </c>
      <c r="G93" s="32">
        <f t="shared" si="17"/>
        <v>7.2588800000000013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30"/>
    </row>
    <row r="94" spans="1:52" ht="15.75" thickBot="1">
      <c r="A94" s="258">
        <v>19</v>
      </c>
      <c r="B94" s="24" t="s">
        <v>5</v>
      </c>
      <c r="C94" s="36" t="s">
        <v>10</v>
      </c>
      <c r="D94" s="8">
        <v>11.5</v>
      </c>
      <c r="E94" s="8">
        <v>11.5</v>
      </c>
      <c r="F94" s="8">
        <v>11.5</v>
      </c>
      <c r="G94" s="37">
        <f>AVERAGE(D94:F94)</f>
        <v>11.5</v>
      </c>
      <c r="H94" s="241" t="str">
        <f>IF(G94&lt;$I$163,"Under",IF(AND(G94&gt;=$I$163,G94&lt;=$I$165),"Normal",IF(G94&gt;=$I$165,"Over","Prøv igen")))</f>
        <v>Over</v>
      </c>
      <c r="I94" s="76">
        <f>+G94</f>
        <v>11.5</v>
      </c>
      <c r="J94" s="77">
        <f>+G95</f>
        <v>73.357672955974849</v>
      </c>
      <c r="K94" s="83">
        <f>+G96</f>
        <v>8.8616352201257867E-2</v>
      </c>
      <c r="L94" s="79">
        <f>+G97</f>
        <v>208.69280000000001</v>
      </c>
      <c r="M94" s="82">
        <f>+G98</f>
        <v>10.43464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30"/>
    </row>
    <row r="95" spans="1:52">
      <c r="A95" s="259"/>
      <c r="B95" s="17" t="s">
        <v>3</v>
      </c>
      <c r="C95" s="18" t="s">
        <v>8</v>
      </c>
      <c r="D95" s="11">
        <f>(D94+$Q$6)/$Q$5-$Q$3</f>
        <v>73.357672955974849</v>
      </c>
      <c r="E95" s="11">
        <f>(E94+$Q$6)/$Q$5-$Q$3</f>
        <v>73.357672955974849</v>
      </c>
      <c r="F95" s="11">
        <f>(F94+$Q$6)/$Q$5-$Q$3</f>
        <v>73.357672955974849</v>
      </c>
      <c r="G95" s="30">
        <f>AVERAGE(D95:F95)</f>
        <v>73.357672955974849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30"/>
    </row>
    <row r="96" spans="1:52">
      <c r="A96" s="259"/>
      <c r="B96" s="17" t="s">
        <v>4</v>
      </c>
      <c r="C96" s="19" t="s">
        <v>9</v>
      </c>
      <c r="D96" s="4">
        <f>+(D95+$Q$3)/$Q$2</f>
        <v>8.8616352201257867E-2</v>
      </c>
      <c r="E96" s="4">
        <f>+(E95+$Q$3)/$Q$2</f>
        <v>8.8616352201257867E-2</v>
      </c>
      <c r="F96" s="4">
        <f>+(F95+$Q$3)/$Q$2</f>
        <v>8.8616352201257867E-2</v>
      </c>
      <c r="G96" s="31">
        <f>AVERAGE(D96:F96)</f>
        <v>8.8616352201257867E-2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30"/>
    </row>
    <row r="97" spans="1:52">
      <c r="A97" s="260"/>
      <c r="B97" s="17" t="s">
        <v>6</v>
      </c>
      <c r="C97" s="19" t="s">
        <v>11</v>
      </c>
      <c r="D97" s="11">
        <f>D94*$Q$8</f>
        <v>208.69280000000001</v>
      </c>
      <c r="E97" s="11">
        <f>E94*$Q$8</f>
        <v>208.69280000000001</v>
      </c>
      <c r="F97" s="11">
        <f>F94*$Q$8</f>
        <v>208.69280000000001</v>
      </c>
      <c r="G97" s="30">
        <f t="shared" ref="G97:G98" si="18">AVERAGE(D97:F97)</f>
        <v>208.69280000000001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30"/>
    </row>
    <row r="98" spans="1:52" ht="15.75" thickBot="1">
      <c r="A98" s="261"/>
      <c r="B98" s="20" t="s">
        <v>7</v>
      </c>
      <c r="C98" s="21" t="s">
        <v>12</v>
      </c>
      <c r="D98" s="22">
        <f>$P$10*10*D97/1000</f>
        <v>10.43464</v>
      </c>
      <c r="E98" s="22">
        <f>$P$10*10*E97/1000</f>
        <v>10.43464</v>
      </c>
      <c r="F98" s="22">
        <f>$P$10*10*F97/1000</f>
        <v>10.43464</v>
      </c>
      <c r="G98" s="32">
        <f t="shared" si="18"/>
        <v>10.43464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30"/>
    </row>
    <row r="99" spans="1:52" ht="15.75" thickBot="1">
      <c r="A99" s="258">
        <v>20</v>
      </c>
      <c r="B99" s="24" t="s">
        <v>5</v>
      </c>
      <c r="C99" s="36" t="s">
        <v>10</v>
      </c>
      <c r="D99" s="8">
        <v>8</v>
      </c>
      <c r="E99" s="8">
        <v>8</v>
      </c>
      <c r="F99" s="8">
        <v>8</v>
      </c>
      <c r="G99" s="37">
        <f>AVERAGE(D99:F99)</f>
        <v>8</v>
      </c>
      <c r="H99" s="241" t="str">
        <f>IF(G99&lt;$I$163,"Under",IF(AND(G99&gt;=$I$163,G99&lt;=$I$165),"Normal",IF(G99&gt;=$I$165,"Over","Prøv igen")))</f>
        <v>Over</v>
      </c>
      <c r="I99" s="76">
        <f>+G99</f>
        <v>8</v>
      </c>
      <c r="J99" s="77">
        <f>+G100</f>
        <v>49.297924528301884</v>
      </c>
      <c r="K99" s="83">
        <f>+G101</f>
        <v>6.6603773584905671E-2</v>
      </c>
      <c r="L99" s="79">
        <f>+G102</f>
        <v>145.17760000000001</v>
      </c>
      <c r="M99" s="82">
        <f>+G103</f>
        <v>7.2588800000000013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30"/>
    </row>
    <row r="100" spans="1:52">
      <c r="A100" s="259"/>
      <c r="B100" s="17" t="s">
        <v>3</v>
      </c>
      <c r="C100" s="18" t="s">
        <v>8</v>
      </c>
      <c r="D100" s="11">
        <f>(D99+$Q$6)/$Q$5-$Q$3</f>
        <v>49.297924528301891</v>
      </c>
      <c r="E100" s="11">
        <f>(E99+$Q$6)/$Q$5-$Q$3</f>
        <v>49.297924528301891</v>
      </c>
      <c r="F100" s="11">
        <f>(F99+$Q$6)/$Q$5-$Q$3</f>
        <v>49.297924528301891</v>
      </c>
      <c r="G100" s="30">
        <f>AVERAGE(D100:F100)</f>
        <v>49.297924528301884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30"/>
    </row>
    <row r="101" spans="1:52">
      <c r="A101" s="259"/>
      <c r="B101" s="17" t="s">
        <v>4</v>
      </c>
      <c r="C101" s="19" t="s">
        <v>9</v>
      </c>
      <c r="D101" s="4">
        <f>+(D100+$Q$3)/$Q$2</f>
        <v>6.6603773584905671E-2</v>
      </c>
      <c r="E101" s="4">
        <f>+(E100+$Q$3)/$Q$2</f>
        <v>6.6603773584905671E-2</v>
      </c>
      <c r="F101" s="4">
        <f>+(F100+$Q$3)/$Q$2</f>
        <v>6.6603773584905671E-2</v>
      </c>
      <c r="G101" s="31">
        <f>AVERAGE(D101:F101)</f>
        <v>6.6603773584905671E-2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30"/>
    </row>
    <row r="102" spans="1:52">
      <c r="A102" s="260"/>
      <c r="B102" s="17" t="s">
        <v>6</v>
      </c>
      <c r="C102" s="19" t="s">
        <v>11</v>
      </c>
      <c r="D102" s="11">
        <f>D99*$Q$8</f>
        <v>145.17760000000001</v>
      </c>
      <c r="E102" s="11">
        <f>E99*$Q$8</f>
        <v>145.17760000000001</v>
      </c>
      <c r="F102" s="11">
        <f>F99*$Q$8</f>
        <v>145.17760000000001</v>
      </c>
      <c r="G102" s="30">
        <f t="shared" ref="G102:G103" si="19">AVERAGE(D102:F102)</f>
        <v>145.17760000000001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130"/>
    </row>
    <row r="103" spans="1:52" ht="15.75" thickBot="1">
      <c r="A103" s="261"/>
      <c r="B103" s="20" t="s">
        <v>7</v>
      </c>
      <c r="C103" s="21" t="s">
        <v>12</v>
      </c>
      <c r="D103" s="22">
        <f>$P$10*10*D102/1000</f>
        <v>7.2588800000000013</v>
      </c>
      <c r="E103" s="22">
        <f>$P$10*10*E102/1000</f>
        <v>7.2588800000000013</v>
      </c>
      <c r="F103" s="22">
        <f>$P$10*10*F102/1000</f>
        <v>7.2588800000000013</v>
      </c>
      <c r="G103" s="32">
        <f t="shared" si="19"/>
        <v>7.2588800000000013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130"/>
    </row>
    <row r="104" spans="1:52" ht="15.75" thickBot="1">
      <c r="A104" s="255">
        <v>21</v>
      </c>
      <c r="B104" s="24" t="s">
        <v>5</v>
      </c>
      <c r="C104" s="36" t="s">
        <v>10</v>
      </c>
      <c r="D104" s="8">
        <v>8</v>
      </c>
      <c r="E104" s="8">
        <v>8</v>
      </c>
      <c r="F104" s="8">
        <v>8</v>
      </c>
      <c r="G104" s="37">
        <f>AVERAGE(D104:F104)</f>
        <v>8</v>
      </c>
      <c r="H104" s="241" t="str">
        <f>IF(G104&lt;$I$163,"Under",IF(AND(G104&gt;=$I$163,G104&lt;=$I$165),"Normal",IF(G104&gt;=$I$165,"Over","Prøv igen")))</f>
        <v>Over</v>
      </c>
      <c r="I104" s="76">
        <f>+G104</f>
        <v>8</v>
      </c>
      <c r="J104" s="77">
        <f>+G105</f>
        <v>49.297924528301884</v>
      </c>
      <c r="K104" s="83">
        <f>+G106</f>
        <v>6.6603773584905671E-2</v>
      </c>
      <c r="L104" s="79">
        <f>+G107</f>
        <v>145.17760000000001</v>
      </c>
      <c r="M104" s="82">
        <f>+G108</f>
        <v>7.2588800000000013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130"/>
    </row>
    <row r="105" spans="1:52">
      <c r="A105" s="256"/>
      <c r="B105" s="17" t="s">
        <v>3</v>
      </c>
      <c r="C105" s="18" t="s">
        <v>8</v>
      </c>
      <c r="D105" s="11">
        <f>(D104+$Q$6)/$Q$5-$Q$3</f>
        <v>49.297924528301891</v>
      </c>
      <c r="E105" s="11">
        <f>(E104+$Q$6)/$Q$5-$Q$3</f>
        <v>49.297924528301891</v>
      </c>
      <c r="F105" s="11">
        <f>(F104+$Q$6)/$Q$5-$Q$3</f>
        <v>49.297924528301891</v>
      </c>
      <c r="G105" s="30">
        <f>AVERAGE(D105:F105)</f>
        <v>49.297924528301884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130"/>
    </row>
    <row r="106" spans="1:52">
      <c r="A106" s="256"/>
      <c r="B106" s="17" t="s">
        <v>4</v>
      </c>
      <c r="C106" s="19" t="s">
        <v>9</v>
      </c>
      <c r="D106" s="4">
        <f>+(D105+$Q$3)/$Q$2</f>
        <v>6.6603773584905671E-2</v>
      </c>
      <c r="E106" s="4">
        <f>+(E105+$Q$3)/$Q$2</f>
        <v>6.6603773584905671E-2</v>
      </c>
      <c r="F106" s="4">
        <f>+(F105+$Q$3)/$Q$2</f>
        <v>6.6603773584905671E-2</v>
      </c>
      <c r="G106" s="31">
        <f>AVERAGE(D106:F106)</f>
        <v>6.6603773584905671E-2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130"/>
    </row>
    <row r="107" spans="1:52">
      <c r="A107" s="256"/>
      <c r="B107" s="17" t="s">
        <v>6</v>
      </c>
      <c r="C107" s="19" t="s">
        <v>11</v>
      </c>
      <c r="D107" s="11">
        <f>D104*$Q$8</f>
        <v>145.17760000000001</v>
      </c>
      <c r="E107" s="11">
        <f>E104*$Q$8</f>
        <v>145.17760000000001</v>
      </c>
      <c r="F107" s="11">
        <f>F104*$Q$8</f>
        <v>145.17760000000001</v>
      </c>
      <c r="G107" s="30">
        <f t="shared" ref="G107:G108" si="20">AVERAGE(D107:F107)</f>
        <v>145.17760000000001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130"/>
    </row>
    <row r="108" spans="1:52" ht="15.75" thickBot="1">
      <c r="A108" s="257"/>
      <c r="B108" s="20" t="s">
        <v>7</v>
      </c>
      <c r="C108" s="21" t="s">
        <v>12</v>
      </c>
      <c r="D108" s="22">
        <f>$P$10*10*D107/1000</f>
        <v>7.2588800000000013</v>
      </c>
      <c r="E108" s="22">
        <f>$P$10*10*E107/1000</f>
        <v>7.2588800000000013</v>
      </c>
      <c r="F108" s="22">
        <f>$P$10*10*F107/1000</f>
        <v>7.2588800000000013</v>
      </c>
      <c r="G108" s="32">
        <f t="shared" si="20"/>
        <v>7.2588800000000013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130"/>
    </row>
    <row r="109" spans="1:52" ht="15.75" thickBot="1">
      <c r="A109" s="258">
        <v>22</v>
      </c>
      <c r="B109" s="24" t="s">
        <v>5</v>
      </c>
      <c r="C109" s="36" t="s">
        <v>10</v>
      </c>
      <c r="D109" s="8">
        <v>12.5</v>
      </c>
      <c r="E109" s="8">
        <v>12.5</v>
      </c>
      <c r="F109" s="8">
        <v>12.5</v>
      </c>
      <c r="G109" s="37">
        <f>AVERAGE(D109:F109)</f>
        <v>12.5</v>
      </c>
      <c r="H109" s="241" t="str">
        <f>IF(G109&lt;$I$163,"Under",IF(AND(G109&gt;=$I$163,G109&lt;=$I$165),"Normal",IF(G109&gt;=$I$165,"Over","Prøv igen")))</f>
        <v>Over</v>
      </c>
      <c r="I109" s="76">
        <f>+G109</f>
        <v>12.5</v>
      </c>
      <c r="J109" s="77">
        <f>+G110</f>
        <v>80.23188679245284</v>
      </c>
      <c r="K109" s="83">
        <f>+G111</f>
        <v>9.4905660377358494E-2</v>
      </c>
      <c r="L109" s="79">
        <f>+G112</f>
        <v>226.84000000000003</v>
      </c>
      <c r="M109" s="82">
        <f>+G113</f>
        <v>11.342000000000004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130"/>
    </row>
    <row r="110" spans="1:52">
      <c r="A110" s="259"/>
      <c r="B110" s="17" t="s">
        <v>3</v>
      </c>
      <c r="C110" s="18" t="s">
        <v>8</v>
      </c>
      <c r="D110" s="11">
        <f>(D109+$Q$6)/$Q$5-$Q$3</f>
        <v>80.23188679245284</v>
      </c>
      <c r="E110" s="11">
        <f>(E109+$Q$6)/$Q$5-$Q$3</f>
        <v>80.23188679245284</v>
      </c>
      <c r="F110" s="11">
        <f>(F109+$Q$6)/$Q$5-$Q$3</f>
        <v>80.23188679245284</v>
      </c>
      <c r="G110" s="30">
        <f>AVERAGE(D110:F110)</f>
        <v>80.23188679245284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130"/>
    </row>
    <row r="111" spans="1:52">
      <c r="A111" s="259"/>
      <c r="B111" s="17" t="s">
        <v>4</v>
      </c>
      <c r="C111" s="19" t="s">
        <v>9</v>
      </c>
      <c r="D111" s="4">
        <f>+(D110+$Q$3)/$Q$2</f>
        <v>9.4905660377358494E-2</v>
      </c>
      <c r="E111" s="4">
        <f>+(E110+$Q$3)/$Q$2</f>
        <v>9.4905660377358494E-2</v>
      </c>
      <c r="F111" s="4">
        <f>+(F110+$Q$3)/$Q$2</f>
        <v>9.4905660377358494E-2</v>
      </c>
      <c r="G111" s="31">
        <f>AVERAGE(D111:F111)</f>
        <v>9.4905660377358494E-2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130"/>
    </row>
    <row r="112" spans="1:52">
      <c r="A112" s="260"/>
      <c r="B112" s="17" t="s">
        <v>6</v>
      </c>
      <c r="C112" s="19" t="s">
        <v>11</v>
      </c>
      <c r="D112" s="11">
        <f>D109*$Q$8</f>
        <v>226.84000000000003</v>
      </c>
      <c r="E112" s="11">
        <f>E109*$Q$8</f>
        <v>226.84000000000003</v>
      </c>
      <c r="F112" s="11">
        <f>F109*$Q$8</f>
        <v>226.84000000000003</v>
      </c>
      <c r="G112" s="30">
        <f t="shared" ref="G112:G113" si="21">AVERAGE(D112:F112)</f>
        <v>226.84000000000003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130"/>
    </row>
    <row r="113" spans="1:52" ht="15.75" thickBot="1">
      <c r="A113" s="261"/>
      <c r="B113" s="20" t="s">
        <v>7</v>
      </c>
      <c r="C113" s="21" t="s">
        <v>12</v>
      </c>
      <c r="D113" s="22">
        <f>$P$10*10*D112/1000</f>
        <v>11.342000000000002</v>
      </c>
      <c r="E113" s="22">
        <f>$P$10*10*E112/1000</f>
        <v>11.342000000000002</v>
      </c>
      <c r="F113" s="22">
        <f>$P$10*10*F112/1000</f>
        <v>11.342000000000002</v>
      </c>
      <c r="G113" s="32">
        <f t="shared" si="21"/>
        <v>11.342000000000004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130"/>
    </row>
    <row r="114" spans="1:52" ht="15.75" thickBot="1">
      <c r="A114" s="259">
        <v>23</v>
      </c>
      <c r="B114" s="24" t="s">
        <v>5</v>
      </c>
      <c r="C114" s="36" t="s">
        <v>10</v>
      </c>
      <c r="D114" s="8">
        <v>8</v>
      </c>
      <c r="E114" s="8">
        <v>8</v>
      </c>
      <c r="F114" s="8">
        <v>8</v>
      </c>
      <c r="G114" s="37">
        <f>AVERAGE(D114:F114)</f>
        <v>8</v>
      </c>
      <c r="H114" s="241" t="str">
        <f>IF(G114&lt;$I$163,"Under",IF(AND(G114&gt;=$I$163,G114&lt;=$I$165),"Normal",IF(G114&gt;=$I$165,"Over","Prøv igen")))</f>
        <v>Over</v>
      </c>
      <c r="I114" s="76">
        <f>+G114</f>
        <v>8</v>
      </c>
      <c r="J114" s="77">
        <f>+G115</f>
        <v>49.297924528301884</v>
      </c>
      <c r="K114" s="83">
        <f>+G116</f>
        <v>6.6603773584905671E-2</v>
      </c>
      <c r="L114" s="79">
        <f>+G117</f>
        <v>145.17760000000001</v>
      </c>
      <c r="M114" s="82">
        <f>+G118</f>
        <v>7.2588800000000013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130"/>
    </row>
    <row r="115" spans="1:52">
      <c r="A115" s="259"/>
      <c r="B115" s="17" t="s">
        <v>3</v>
      </c>
      <c r="C115" s="18" t="s">
        <v>8</v>
      </c>
      <c r="D115" s="11">
        <f>(D114+$Q$6)/$Q$5-$Q$3</f>
        <v>49.297924528301891</v>
      </c>
      <c r="E115" s="11">
        <f>(E114+$Q$6)/$Q$5-$Q$3</f>
        <v>49.297924528301891</v>
      </c>
      <c r="F115" s="11">
        <f>(F114+$Q$6)/$Q$5-$Q$3</f>
        <v>49.297924528301891</v>
      </c>
      <c r="G115" s="30">
        <f>AVERAGE(D115:F115)</f>
        <v>49.297924528301884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130"/>
    </row>
    <row r="116" spans="1:52">
      <c r="A116" s="259"/>
      <c r="B116" s="17" t="s">
        <v>4</v>
      </c>
      <c r="C116" s="19" t="s">
        <v>9</v>
      </c>
      <c r="D116" s="4">
        <f>+(D115+$Q$3)/$Q$2</f>
        <v>6.6603773584905671E-2</v>
      </c>
      <c r="E116" s="4">
        <f>+(E115+$Q$3)/$Q$2</f>
        <v>6.6603773584905671E-2</v>
      </c>
      <c r="F116" s="4">
        <f>+(F115+$Q$3)/$Q$2</f>
        <v>6.6603773584905671E-2</v>
      </c>
      <c r="G116" s="31">
        <f>AVERAGE(D116:F116)</f>
        <v>6.6603773584905671E-2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130"/>
    </row>
    <row r="117" spans="1:52">
      <c r="A117" s="260"/>
      <c r="B117" s="17" t="s">
        <v>6</v>
      </c>
      <c r="C117" s="19" t="s">
        <v>11</v>
      </c>
      <c r="D117" s="11">
        <f>D114*$Q$8</f>
        <v>145.17760000000001</v>
      </c>
      <c r="E117" s="11">
        <f>E114*$Q$8</f>
        <v>145.17760000000001</v>
      </c>
      <c r="F117" s="11">
        <f>F114*$Q$8</f>
        <v>145.17760000000001</v>
      </c>
      <c r="G117" s="30">
        <f t="shared" ref="G117:G118" si="22">AVERAGE(D117:F117)</f>
        <v>145.17760000000001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130"/>
    </row>
    <row r="118" spans="1:52" ht="15.75" thickBot="1">
      <c r="A118" s="261"/>
      <c r="B118" s="20" t="s">
        <v>7</v>
      </c>
      <c r="C118" s="21" t="s">
        <v>12</v>
      </c>
      <c r="D118" s="22">
        <f>$P$10*10*D117/1000</f>
        <v>7.2588800000000013</v>
      </c>
      <c r="E118" s="22">
        <f>$P$10*10*E117/1000</f>
        <v>7.2588800000000013</v>
      </c>
      <c r="F118" s="22">
        <f>$P$10*10*F117/1000</f>
        <v>7.2588800000000013</v>
      </c>
      <c r="G118" s="32">
        <f t="shared" si="22"/>
        <v>7.2588800000000013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130"/>
    </row>
    <row r="119" spans="1:52" ht="15.75" thickBot="1">
      <c r="A119" s="258">
        <v>24</v>
      </c>
      <c r="B119" s="24" t="s">
        <v>5</v>
      </c>
      <c r="C119" s="36" t="s">
        <v>10</v>
      </c>
      <c r="D119" s="8">
        <v>8</v>
      </c>
      <c r="E119" s="8">
        <v>8</v>
      </c>
      <c r="F119" s="8">
        <v>8</v>
      </c>
      <c r="G119" s="37">
        <f>AVERAGE(D119:F119)</f>
        <v>8</v>
      </c>
      <c r="H119" s="241" t="str">
        <f>IF(G119&lt;$I$163,"Under",IF(AND(G119&gt;=$I$163,G119&lt;=$I$165),"Normal",IF(G119&gt;=$I$165,"Over","Prøv igen")))</f>
        <v>Over</v>
      </c>
      <c r="I119" s="76">
        <f>+G119</f>
        <v>8</v>
      </c>
      <c r="J119" s="77">
        <f>+G120</f>
        <v>49.297924528301884</v>
      </c>
      <c r="K119" s="78">
        <f>+G121</f>
        <v>6.6603773584905671E-2</v>
      </c>
      <c r="L119" s="79">
        <f>+G122</f>
        <v>145.17760000000001</v>
      </c>
      <c r="M119" s="80">
        <f>+G123</f>
        <v>7.2588800000000013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130"/>
    </row>
    <row r="120" spans="1:52">
      <c r="A120" s="259"/>
      <c r="B120" s="17" t="s">
        <v>3</v>
      </c>
      <c r="C120" s="18" t="s">
        <v>8</v>
      </c>
      <c r="D120" s="11">
        <f>(D119+$Q$6)/$Q$5-$Q$3</f>
        <v>49.297924528301891</v>
      </c>
      <c r="E120" s="11">
        <f>(E119+$Q$6)/$Q$5-$Q$3</f>
        <v>49.297924528301891</v>
      </c>
      <c r="F120" s="11">
        <f>(F119+$Q$6)/$Q$5-$Q$3</f>
        <v>49.297924528301891</v>
      </c>
      <c r="G120" s="30">
        <f>AVERAGE(D120:F120)</f>
        <v>49.297924528301884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130"/>
    </row>
    <row r="121" spans="1:52">
      <c r="A121" s="259"/>
      <c r="B121" s="17" t="s">
        <v>4</v>
      </c>
      <c r="C121" s="19" t="s">
        <v>9</v>
      </c>
      <c r="D121" s="4">
        <f>+(D120+$Q$3)/$Q$2</f>
        <v>6.6603773584905671E-2</v>
      </c>
      <c r="E121" s="4">
        <f>+(E120+$Q$3)/$Q$2</f>
        <v>6.6603773584905671E-2</v>
      </c>
      <c r="F121" s="4">
        <f>+(F120+$Q$3)/$Q$2</f>
        <v>6.6603773584905671E-2</v>
      </c>
      <c r="G121" s="31">
        <f>AVERAGE(D121:F121)</f>
        <v>6.6603773584905671E-2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130"/>
    </row>
    <row r="122" spans="1:52">
      <c r="A122" s="260"/>
      <c r="B122" s="17" t="s">
        <v>6</v>
      </c>
      <c r="C122" s="19" t="s">
        <v>11</v>
      </c>
      <c r="D122" s="11">
        <f>D119*$Q$8</f>
        <v>145.17760000000001</v>
      </c>
      <c r="E122" s="11">
        <f>E119*$Q$8</f>
        <v>145.17760000000001</v>
      </c>
      <c r="F122" s="11">
        <f>F119*$Q$8</f>
        <v>145.17760000000001</v>
      </c>
      <c r="G122" s="30">
        <f t="shared" ref="G122:G123" si="23">AVERAGE(D122:F122)</f>
        <v>145.17760000000001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130"/>
    </row>
    <row r="123" spans="1:52" ht="15.75" thickBot="1">
      <c r="A123" s="261"/>
      <c r="B123" s="20" t="s">
        <v>7</v>
      </c>
      <c r="C123" s="21" t="s">
        <v>12</v>
      </c>
      <c r="D123" s="22">
        <f>$P$10*10*D122/1000</f>
        <v>7.2588800000000013</v>
      </c>
      <c r="E123" s="22">
        <f>$P$10*10*E122/1000</f>
        <v>7.2588800000000013</v>
      </c>
      <c r="F123" s="22">
        <f>$P$10*10*F122/1000</f>
        <v>7.2588800000000013</v>
      </c>
      <c r="G123" s="32">
        <f t="shared" si="23"/>
        <v>7.2588800000000013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130"/>
    </row>
    <row r="124" spans="1:52" ht="15.75" thickBot="1">
      <c r="A124" s="258">
        <v>25</v>
      </c>
      <c r="B124" s="24" t="s">
        <v>5</v>
      </c>
      <c r="C124" s="36" t="s">
        <v>10</v>
      </c>
      <c r="D124" s="8">
        <v>11.5</v>
      </c>
      <c r="E124" s="8">
        <v>11.5</v>
      </c>
      <c r="F124" s="8">
        <v>11.5</v>
      </c>
      <c r="G124" s="37">
        <f>AVERAGE(D124:F124)</f>
        <v>11.5</v>
      </c>
      <c r="H124" s="241" t="str">
        <f>IF(G124&lt;$I$163,"Under",IF(AND(G124&gt;=$I$163,G124&lt;=$I$165),"Normal",IF(G124&gt;=$I$165,"Over","Prøv igen")))</f>
        <v>Over</v>
      </c>
      <c r="I124" s="76">
        <f>+G124</f>
        <v>11.5</v>
      </c>
      <c r="J124" s="77">
        <f>+G125</f>
        <v>73.357672955974849</v>
      </c>
      <c r="K124" s="83">
        <f>+G126</f>
        <v>8.8616352201257867E-2</v>
      </c>
      <c r="L124" s="79">
        <f>+G127</f>
        <v>208.69280000000001</v>
      </c>
      <c r="M124" s="82">
        <f>+G128</f>
        <v>10.43464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130"/>
    </row>
    <row r="125" spans="1:52">
      <c r="A125" s="259"/>
      <c r="B125" s="17" t="s">
        <v>3</v>
      </c>
      <c r="C125" s="18" t="s">
        <v>8</v>
      </c>
      <c r="D125" s="11">
        <f>(D124+$Q$6)/$Q$5-$Q$3</f>
        <v>73.357672955974849</v>
      </c>
      <c r="E125" s="11">
        <f>(E124+$Q$6)/$Q$5-$Q$3</f>
        <v>73.357672955974849</v>
      </c>
      <c r="F125" s="11">
        <f>(F124+$Q$6)/$Q$5-$Q$3</f>
        <v>73.357672955974849</v>
      </c>
      <c r="G125" s="30">
        <f>AVERAGE(D125:F125)</f>
        <v>73.357672955974849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130"/>
    </row>
    <row r="126" spans="1:52">
      <c r="A126" s="259"/>
      <c r="B126" s="17" t="s">
        <v>4</v>
      </c>
      <c r="C126" s="19" t="s">
        <v>9</v>
      </c>
      <c r="D126" s="4">
        <f>+(D125+$Q$3)/$Q$2</f>
        <v>8.8616352201257867E-2</v>
      </c>
      <c r="E126" s="4">
        <f>+(E125+$Q$3)/$Q$2</f>
        <v>8.8616352201257867E-2</v>
      </c>
      <c r="F126" s="4">
        <f>+(F125+$Q$3)/$Q$2</f>
        <v>8.8616352201257867E-2</v>
      </c>
      <c r="G126" s="31">
        <f>AVERAGE(D126:F126)</f>
        <v>8.8616352201257867E-2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130"/>
    </row>
    <row r="127" spans="1:52">
      <c r="A127" s="260"/>
      <c r="B127" s="17" t="s">
        <v>6</v>
      </c>
      <c r="C127" s="19" t="s">
        <v>11</v>
      </c>
      <c r="D127" s="11">
        <f>D124*$Q$8</f>
        <v>208.69280000000001</v>
      </c>
      <c r="E127" s="11">
        <f>E124*$Q$8</f>
        <v>208.69280000000001</v>
      </c>
      <c r="F127" s="11">
        <f>F124*$Q$8</f>
        <v>208.69280000000001</v>
      </c>
      <c r="G127" s="30">
        <f t="shared" ref="G127:G128" si="24">AVERAGE(D127:F127)</f>
        <v>208.69280000000001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130"/>
    </row>
    <row r="128" spans="1:52" ht="15.75" thickBot="1">
      <c r="A128" s="261"/>
      <c r="B128" s="20" t="s">
        <v>7</v>
      </c>
      <c r="C128" s="21" t="s">
        <v>12</v>
      </c>
      <c r="D128" s="22">
        <f>$P$10*10*D127/1000</f>
        <v>10.43464</v>
      </c>
      <c r="E128" s="22">
        <f>$P$10*10*E127/1000</f>
        <v>10.43464</v>
      </c>
      <c r="F128" s="22">
        <f>$P$10*10*F127/1000</f>
        <v>10.43464</v>
      </c>
      <c r="G128" s="32">
        <f t="shared" si="24"/>
        <v>10.43464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130"/>
    </row>
    <row r="129" spans="1:52" ht="15.75" thickBot="1">
      <c r="A129" s="258">
        <v>26</v>
      </c>
      <c r="B129" s="24" t="s">
        <v>5</v>
      </c>
      <c r="C129" s="36" t="s">
        <v>10</v>
      </c>
      <c r="D129" s="8">
        <v>8</v>
      </c>
      <c r="E129" s="8">
        <v>8</v>
      </c>
      <c r="F129" s="8">
        <v>8</v>
      </c>
      <c r="G129" s="37">
        <f>AVERAGE(D129:F129)</f>
        <v>8</v>
      </c>
      <c r="H129" s="241" t="str">
        <f>IF(G129&lt;$I$163,"Under",IF(AND(G129&gt;=$I$163,G129&lt;=$I$165),"Normal",IF(G129&gt;=$I$165,"Over","Prøv igen")))</f>
        <v>Over</v>
      </c>
      <c r="I129" s="76">
        <f>+G129</f>
        <v>8</v>
      </c>
      <c r="J129" s="77">
        <f>+G130</f>
        <v>49.297924528301884</v>
      </c>
      <c r="K129" s="83">
        <f>+G131</f>
        <v>6.6603773584905671E-2</v>
      </c>
      <c r="L129" s="79">
        <f>+G132</f>
        <v>145.17760000000001</v>
      </c>
      <c r="M129" s="82">
        <f>+G133</f>
        <v>7.2588800000000013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130"/>
    </row>
    <row r="130" spans="1:52">
      <c r="A130" s="259"/>
      <c r="B130" s="17" t="s">
        <v>3</v>
      </c>
      <c r="C130" s="18" t="s">
        <v>8</v>
      </c>
      <c r="D130" s="11">
        <f>(D129+$Q$6)/$Q$5-$Q$3</f>
        <v>49.297924528301891</v>
      </c>
      <c r="E130" s="11">
        <f>(E129+$Q$6)/$Q$5-$Q$3</f>
        <v>49.297924528301891</v>
      </c>
      <c r="F130" s="11">
        <f>(F129+$Q$6)/$Q$5-$Q$3</f>
        <v>49.297924528301891</v>
      </c>
      <c r="G130" s="30">
        <f>AVERAGE(D130:F130)</f>
        <v>49.297924528301884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130"/>
    </row>
    <row r="131" spans="1:52">
      <c r="A131" s="259"/>
      <c r="B131" s="17" t="s">
        <v>4</v>
      </c>
      <c r="C131" s="19" t="s">
        <v>9</v>
      </c>
      <c r="D131" s="4">
        <f>+(D130+$Q$3)/$Q$2</f>
        <v>6.6603773584905671E-2</v>
      </c>
      <c r="E131" s="4">
        <f>+(E130+$Q$3)/$Q$2</f>
        <v>6.6603773584905671E-2</v>
      </c>
      <c r="F131" s="4">
        <f>+(F130+$Q$3)/$Q$2</f>
        <v>6.6603773584905671E-2</v>
      </c>
      <c r="G131" s="31">
        <f>AVERAGE(D131:F131)</f>
        <v>6.6603773584905671E-2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130"/>
    </row>
    <row r="132" spans="1:52">
      <c r="A132" s="260"/>
      <c r="B132" s="17" t="s">
        <v>6</v>
      </c>
      <c r="C132" s="19" t="s">
        <v>11</v>
      </c>
      <c r="D132" s="11">
        <f>D129*$Q$8</f>
        <v>145.17760000000001</v>
      </c>
      <c r="E132" s="11">
        <f>E129*$Q$8</f>
        <v>145.17760000000001</v>
      </c>
      <c r="F132" s="11">
        <f>F129*$Q$8</f>
        <v>145.17760000000001</v>
      </c>
      <c r="G132" s="30">
        <f t="shared" ref="G132:G133" si="25">AVERAGE(D132:F132)</f>
        <v>145.17760000000001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130"/>
    </row>
    <row r="133" spans="1:52" ht="15.75" thickBot="1">
      <c r="A133" s="261"/>
      <c r="B133" s="20" t="s">
        <v>7</v>
      </c>
      <c r="C133" s="21" t="s">
        <v>12</v>
      </c>
      <c r="D133" s="22">
        <f>$P$10*10*D132/1000</f>
        <v>7.2588800000000013</v>
      </c>
      <c r="E133" s="22">
        <f>$P$10*10*E132/1000</f>
        <v>7.2588800000000013</v>
      </c>
      <c r="F133" s="22">
        <f>$P$10*10*F132/1000</f>
        <v>7.2588800000000013</v>
      </c>
      <c r="G133" s="32">
        <f t="shared" si="25"/>
        <v>7.2588800000000013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130"/>
    </row>
    <row r="134" spans="1:52" ht="15.75" thickBot="1">
      <c r="A134" s="258">
        <v>27</v>
      </c>
      <c r="B134" s="24" t="s">
        <v>5</v>
      </c>
      <c r="C134" s="36" t="s">
        <v>10</v>
      </c>
      <c r="D134" s="8">
        <v>8</v>
      </c>
      <c r="E134" s="8">
        <v>8</v>
      </c>
      <c r="F134" s="8">
        <v>8</v>
      </c>
      <c r="G134" s="37">
        <f>AVERAGE(D134:F134)</f>
        <v>8</v>
      </c>
      <c r="H134" s="241" t="str">
        <f>IF(G134&lt;$I$163,"Under",IF(AND(G134&gt;=$I$163,G134&lt;=$I$165),"Normal",IF(G134&gt;=$I$165,"Over","Prøv igen")))</f>
        <v>Over</v>
      </c>
      <c r="I134" s="76">
        <f>+G134</f>
        <v>8</v>
      </c>
      <c r="J134" s="77">
        <f>+G135</f>
        <v>49.297924528301884</v>
      </c>
      <c r="K134" s="83">
        <f>+G136</f>
        <v>6.6603773584905671E-2</v>
      </c>
      <c r="L134" s="79">
        <f>+G137</f>
        <v>145.17760000000001</v>
      </c>
      <c r="M134" s="82">
        <f>+G138</f>
        <v>7.2588800000000013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130"/>
    </row>
    <row r="135" spans="1:52">
      <c r="A135" s="259"/>
      <c r="B135" s="17" t="s">
        <v>3</v>
      </c>
      <c r="C135" s="18" t="s">
        <v>8</v>
      </c>
      <c r="D135" s="11">
        <f>(D134+$Q$6)/$Q$5-$Q$3</f>
        <v>49.297924528301891</v>
      </c>
      <c r="E135" s="11">
        <f>(E134+$Q$6)/$Q$5-$Q$3</f>
        <v>49.297924528301891</v>
      </c>
      <c r="F135" s="11">
        <f>(F134+$Q$6)/$Q$5-$Q$3</f>
        <v>49.297924528301891</v>
      </c>
      <c r="G135" s="30">
        <f>AVERAGE(D135:F135)</f>
        <v>49.297924528301884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130"/>
    </row>
    <row r="136" spans="1:52">
      <c r="A136" s="259"/>
      <c r="B136" s="17" t="s">
        <v>4</v>
      </c>
      <c r="C136" s="19" t="s">
        <v>9</v>
      </c>
      <c r="D136" s="4">
        <f>+(D135+$Q$3)/$Q$2</f>
        <v>6.6603773584905671E-2</v>
      </c>
      <c r="E136" s="4">
        <f>+(E135+$Q$3)/$Q$2</f>
        <v>6.6603773584905671E-2</v>
      </c>
      <c r="F136" s="4">
        <f>+(F135+$Q$3)/$Q$2</f>
        <v>6.6603773584905671E-2</v>
      </c>
      <c r="G136" s="31">
        <f>AVERAGE(D136:F136)</f>
        <v>6.6603773584905671E-2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130"/>
    </row>
    <row r="137" spans="1:52">
      <c r="A137" s="260"/>
      <c r="B137" s="17" t="s">
        <v>6</v>
      </c>
      <c r="C137" s="19" t="s">
        <v>11</v>
      </c>
      <c r="D137" s="11">
        <f>D134*$Q$8</f>
        <v>145.17760000000001</v>
      </c>
      <c r="E137" s="11">
        <f>E134*$Q$8</f>
        <v>145.17760000000001</v>
      </c>
      <c r="F137" s="11">
        <f>F134*$Q$8</f>
        <v>145.17760000000001</v>
      </c>
      <c r="G137" s="30">
        <f t="shared" ref="G137:G138" si="26">AVERAGE(D137:F137)</f>
        <v>145.17760000000001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130"/>
    </row>
    <row r="138" spans="1:52" ht="15.75" thickBot="1">
      <c r="A138" s="261"/>
      <c r="B138" s="20" t="s">
        <v>7</v>
      </c>
      <c r="C138" s="21" t="s">
        <v>12</v>
      </c>
      <c r="D138" s="22">
        <f>$P$10*10*D137/1000</f>
        <v>7.2588800000000013</v>
      </c>
      <c r="E138" s="22">
        <f>$P$10*10*E137/1000</f>
        <v>7.2588800000000013</v>
      </c>
      <c r="F138" s="22">
        <f>$P$10*10*F137/1000</f>
        <v>7.2588800000000013</v>
      </c>
      <c r="G138" s="32">
        <f t="shared" si="26"/>
        <v>7.2588800000000013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130"/>
    </row>
    <row r="139" spans="1:52" ht="15.75" thickBot="1">
      <c r="A139" s="258">
        <v>28</v>
      </c>
      <c r="B139" s="24" t="s">
        <v>5</v>
      </c>
      <c r="C139" s="36" t="s">
        <v>10</v>
      </c>
      <c r="D139" s="8">
        <v>10.8</v>
      </c>
      <c r="E139" s="8">
        <v>10.8</v>
      </c>
      <c r="F139" s="8">
        <v>10.8</v>
      </c>
      <c r="G139" s="37">
        <f>AVERAGE(D139:F139)</f>
        <v>10.800000000000002</v>
      </c>
      <c r="H139" s="241" t="str">
        <f>IF(G139&lt;$I$163,"Under",IF(AND(G139&gt;=$I$163,G139&lt;=$I$165),"Normal",IF(G139&gt;=$I$165,"Over","Prøv igen")))</f>
        <v>Over</v>
      </c>
      <c r="I139" s="76">
        <f>+G139</f>
        <v>10.800000000000002</v>
      </c>
      <c r="J139" s="77">
        <f>+G140</f>
        <v>68.545723270440263</v>
      </c>
      <c r="K139" s="83">
        <f>+G141</f>
        <v>8.4213836477987428E-2</v>
      </c>
      <c r="L139" s="79">
        <f>+G142</f>
        <v>195.98976000000002</v>
      </c>
      <c r="M139" s="82">
        <f>+G143</f>
        <v>9.799488000000002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130"/>
    </row>
    <row r="140" spans="1:52">
      <c r="A140" s="259"/>
      <c r="B140" s="17" t="s">
        <v>3</v>
      </c>
      <c r="C140" s="18" t="s">
        <v>8</v>
      </c>
      <c r="D140" s="11">
        <f>(D139+$Q$6)/$Q$5-$Q$3</f>
        <v>68.545723270440263</v>
      </c>
      <c r="E140" s="11">
        <f>(E139+$Q$6)/$Q$5-$Q$3</f>
        <v>68.545723270440263</v>
      </c>
      <c r="F140" s="11">
        <f>(F139+$Q$6)/$Q$5-$Q$3</f>
        <v>68.545723270440263</v>
      </c>
      <c r="G140" s="30">
        <f>AVERAGE(D140:F140)</f>
        <v>68.545723270440263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130"/>
    </row>
    <row r="141" spans="1:52">
      <c r="A141" s="259"/>
      <c r="B141" s="17" t="s">
        <v>4</v>
      </c>
      <c r="C141" s="19" t="s">
        <v>9</v>
      </c>
      <c r="D141" s="4">
        <f>+(D140+$Q$3)/$Q$2</f>
        <v>8.4213836477987428E-2</v>
      </c>
      <c r="E141" s="4">
        <f>+(E140+$Q$3)/$Q$2</f>
        <v>8.4213836477987428E-2</v>
      </c>
      <c r="F141" s="4">
        <f>+(F140+$Q$3)/$Q$2</f>
        <v>8.4213836477987428E-2</v>
      </c>
      <c r="G141" s="31">
        <f>AVERAGE(D141:F141)</f>
        <v>8.4213836477987428E-2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130"/>
    </row>
    <row r="142" spans="1:52">
      <c r="A142" s="260"/>
      <c r="B142" s="17" t="s">
        <v>6</v>
      </c>
      <c r="C142" s="19" t="s">
        <v>11</v>
      </c>
      <c r="D142" s="11">
        <f>D139*$Q$8</f>
        <v>195.98976000000002</v>
      </c>
      <c r="E142" s="11">
        <f>E139*$Q$8</f>
        <v>195.98976000000002</v>
      </c>
      <c r="F142" s="11">
        <f>F139*$Q$8</f>
        <v>195.98976000000002</v>
      </c>
      <c r="G142" s="30">
        <f t="shared" ref="G142:G143" si="27">AVERAGE(D142:F142)</f>
        <v>195.98976000000002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130"/>
    </row>
    <row r="143" spans="1:52" ht="15.75" thickBot="1">
      <c r="A143" s="261"/>
      <c r="B143" s="20" t="s">
        <v>7</v>
      </c>
      <c r="C143" s="21" t="s">
        <v>12</v>
      </c>
      <c r="D143" s="22">
        <f>$P$10*10*D142/1000</f>
        <v>9.799488000000002</v>
      </c>
      <c r="E143" s="22">
        <f>$P$10*10*E142/1000</f>
        <v>9.799488000000002</v>
      </c>
      <c r="F143" s="22">
        <f>$P$10*10*F142/1000</f>
        <v>9.799488000000002</v>
      </c>
      <c r="G143" s="32">
        <f t="shared" si="27"/>
        <v>9.799488000000002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130"/>
    </row>
    <row r="144" spans="1:52" ht="15.75" thickBot="1">
      <c r="A144" s="258">
        <v>29</v>
      </c>
      <c r="B144" s="24" t="s">
        <v>5</v>
      </c>
      <c r="C144" s="36" t="s">
        <v>10</v>
      </c>
      <c r="D144" s="8">
        <v>8</v>
      </c>
      <c r="E144" s="8">
        <v>8</v>
      </c>
      <c r="F144" s="8">
        <v>8</v>
      </c>
      <c r="G144" s="37">
        <f>AVERAGE(D144:F144)</f>
        <v>8</v>
      </c>
      <c r="H144" s="241" t="str">
        <f>IF(G144&lt;$I$163,"Under",IF(AND(G144&gt;=$I$163,G144&lt;=$I$165),"Normal",IF(G144&gt;=$I$165,"Over","Prøv igen")))</f>
        <v>Over</v>
      </c>
      <c r="I144" s="76">
        <f>+G144</f>
        <v>8</v>
      </c>
      <c r="J144" s="77">
        <f>+G145</f>
        <v>49.297924528301884</v>
      </c>
      <c r="K144" s="83">
        <f>+G146</f>
        <v>6.6603773584905671E-2</v>
      </c>
      <c r="L144" s="79">
        <f>+G147</f>
        <v>145.17760000000001</v>
      </c>
      <c r="M144" s="82">
        <f>+G148</f>
        <v>7.2588800000000013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130"/>
    </row>
    <row r="145" spans="1:52">
      <c r="A145" s="259"/>
      <c r="B145" s="17" t="s">
        <v>3</v>
      </c>
      <c r="C145" s="18" t="s">
        <v>8</v>
      </c>
      <c r="D145" s="11">
        <f>(D144+$Q$6)/$Q$5-$Q$3</f>
        <v>49.297924528301891</v>
      </c>
      <c r="E145" s="11">
        <f>(E144+$Q$6)/$Q$5-$Q$3</f>
        <v>49.297924528301891</v>
      </c>
      <c r="F145" s="11">
        <f>(F144+$Q$6)/$Q$5-$Q$3</f>
        <v>49.297924528301891</v>
      </c>
      <c r="G145" s="30">
        <f>AVERAGE(D145:F145)</f>
        <v>49.297924528301884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130"/>
    </row>
    <row r="146" spans="1:52">
      <c r="A146" s="259"/>
      <c r="B146" s="17" t="s">
        <v>4</v>
      </c>
      <c r="C146" s="19" t="s">
        <v>9</v>
      </c>
      <c r="D146" s="4">
        <f>+(D145+$Q$3)/$Q$2</f>
        <v>6.6603773584905671E-2</v>
      </c>
      <c r="E146" s="4">
        <f>+(E145+$Q$3)/$Q$2</f>
        <v>6.6603773584905671E-2</v>
      </c>
      <c r="F146" s="4">
        <f>+(F145+$Q$3)/$Q$2</f>
        <v>6.6603773584905671E-2</v>
      </c>
      <c r="G146" s="31">
        <f>AVERAGE(D146:F146)</f>
        <v>6.6603773584905671E-2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130"/>
    </row>
    <row r="147" spans="1:52">
      <c r="A147" s="260"/>
      <c r="B147" s="17" t="s">
        <v>6</v>
      </c>
      <c r="C147" s="19" t="s">
        <v>11</v>
      </c>
      <c r="D147" s="11">
        <f>D144*$Q$8</f>
        <v>145.17760000000001</v>
      </c>
      <c r="E147" s="11">
        <f>E144*$Q$8</f>
        <v>145.17760000000001</v>
      </c>
      <c r="F147" s="11">
        <f>F144*$Q$8</f>
        <v>145.17760000000001</v>
      </c>
      <c r="G147" s="30">
        <f t="shared" ref="G147:G148" si="28">AVERAGE(D147:F147)</f>
        <v>145.17760000000001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130"/>
    </row>
    <row r="148" spans="1:52" ht="15.75" thickBot="1">
      <c r="A148" s="261"/>
      <c r="B148" s="20" t="s">
        <v>7</v>
      </c>
      <c r="C148" s="21" t="s">
        <v>12</v>
      </c>
      <c r="D148" s="22">
        <f>$P$10*10*D147/1000</f>
        <v>7.2588800000000013</v>
      </c>
      <c r="E148" s="22">
        <f>$P$10*10*E147/1000</f>
        <v>7.2588800000000013</v>
      </c>
      <c r="F148" s="22">
        <f>$P$10*10*F147/1000</f>
        <v>7.2588800000000013</v>
      </c>
      <c r="G148" s="32">
        <f t="shared" si="28"/>
        <v>7.2588800000000013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130"/>
    </row>
    <row r="149" spans="1:52" ht="15.75" thickBot="1">
      <c r="A149" s="258">
        <v>30</v>
      </c>
      <c r="B149" s="24" t="s">
        <v>5</v>
      </c>
      <c r="C149" s="36" t="s">
        <v>10</v>
      </c>
      <c r="D149" s="8">
        <v>8</v>
      </c>
      <c r="E149" s="8">
        <v>8</v>
      </c>
      <c r="F149" s="8">
        <v>8</v>
      </c>
      <c r="G149" s="37">
        <f>AVERAGE(D149:F149)</f>
        <v>8</v>
      </c>
      <c r="H149" s="241" t="str">
        <f>IF(G149&lt;$I$163,"Under",IF(AND(G149&gt;=$I$163,G149&lt;=$I$165),"Normal",IF(G149&gt;=$I$165,"Over","Prøv igen")))</f>
        <v>Over</v>
      </c>
      <c r="I149" s="76">
        <f>+G149</f>
        <v>8</v>
      </c>
      <c r="J149" s="77">
        <f>+G150</f>
        <v>49.297924528301884</v>
      </c>
      <c r="K149" s="83">
        <f>+G151</f>
        <v>6.6603773584905671E-2</v>
      </c>
      <c r="L149" s="79">
        <f>+G152</f>
        <v>145.17760000000001</v>
      </c>
      <c r="M149" s="82">
        <f>+G153</f>
        <v>7.2588800000000013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130"/>
    </row>
    <row r="150" spans="1:52">
      <c r="A150" s="259"/>
      <c r="B150" s="17" t="s">
        <v>3</v>
      </c>
      <c r="C150" s="18" t="s">
        <v>8</v>
      </c>
      <c r="D150" s="11">
        <f>(D149+$Q$6)/$Q$5-$Q$3</f>
        <v>49.297924528301891</v>
      </c>
      <c r="E150" s="11">
        <f>(E149+$Q$6)/$Q$5-$Q$3</f>
        <v>49.297924528301891</v>
      </c>
      <c r="F150" s="11">
        <f>(F149+$Q$6)/$Q$5-$Q$3</f>
        <v>49.297924528301891</v>
      </c>
      <c r="G150" s="30">
        <f>AVERAGE(D150:F150)</f>
        <v>49.297924528301884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130"/>
    </row>
    <row r="151" spans="1:52">
      <c r="A151" s="259"/>
      <c r="B151" s="17" t="s">
        <v>4</v>
      </c>
      <c r="C151" s="19" t="s">
        <v>9</v>
      </c>
      <c r="D151" s="4">
        <f>+(D150+$Q$3)/$Q$2</f>
        <v>6.6603773584905671E-2</v>
      </c>
      <c r="E151" s="4">
        <f>+(E150+$Q$3)/$Q$2</f>
        <v>6.6603773584905671E-2</v>
      </c>
      <c r="F151" s="4">
        <f>+(F150+$Q$3)/$Q$2</f>
        <v>6.6603773584905671E-2</v>
      </c>
      <c r="G151" s="31">
        <f>AVERAGE(D151:F151)</f>
        <v>6.6603773584905671E-2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130"/>
    </row>
    <row r="152" spans="1:52">
      <c r="A152" s="260"/>
      <c r="B152" s="17" t="s">
        <v>6</v>
      </c>
      <c r="C152" s="19" t="s">
        <v>11</v>
      </c>
      <c r="D152" s="11">
        <f>D149*$Q$8</f>
        <v>145.17760000000001</v>
      </c>
      <c r="E152" s="11">
        <f>E149*$Q$8</f>
        <v>145.17760000000001</v>
      </c>
      <c r="F152" s="11">
        <f>F149*$Q$8</f>
        <v>145.17760000000001</v>
      </c>
      <c r="G152" s="30">
        <f t="shared" ref="G152:G153" si="29">AVERAGE(D152:F152)</f>
        <v>145.17760000000001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130"/>
    </row>
    <row r="153" spans="1:52" ht="15.75" thickBot="1">
      <c r="A153" s="261"/>
      <c r="B153" s="20" t="s">
        <v>7</v>
      </c>
      <c r="C153" s="21" t="s">
        <v>12</v>
      </c>
      <c r="D153" s="22">
        <f>$P$10*10*D152/1000</f>
        <v>7.2588800000000013</v>
      </c>
      <c r="E153" s="22">
        <f>$P$10*10*E152/1000</f>
        <v>7.2588800000000013</v>
      </c>
      <c r="F153" s="22">
        <f>$P$10*10*F152/1000</f>
        <v>7.2588800000000013</v>
      </c>
      <c r="G153" s="32">
        <f t="shared" si="29"/>
        <v>7.2588800000000013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130"/>
    </row>
    <row r="154" spans="1:52" ht="15.75" thickBot="1">
      <c r="A154" s="255">
        <v>31</v>
      </c>
      <c r="B154" s="24" t="s">
        <v>5</v>
      </c>
      <c r="C154" s="36" t="s">
        <v>10</v>
      </c>
      <c r="D154" s="8">
        <v>9</v>
      </c>
      <c r="E154" s="8">
        <v>9</v>
      </c>
      <c r="F154" s="8">
        <v>9</v>
      </c>
      <c r="G154" s="37">
        <f>AVERAGE(D154:F154)</f>
        <v>9</v>
      </c>
      <c r="H154" s="244" t="str">
        <f>IF(G154&lt;$I$163,"Under",IF(AND(G154&gt;=$I$163,G154&lt;=$I$165),"Normal",IF(G154&gt;=$I$165,"Over","Prøv igen")))</f>
        <v>Over</v>
      </c>
      <c r="I154" s="76">
        <f>+G154</f>
        <v>9</v>
      </c>
      <c r="J154" s="77">
        <f>+G155</f>
        <v>56.17213836477989</v>
      </c>
      <c r="K154" s="83">
        <f>+G156</f>
        <v>7.2893081761006298E-2</v>
      </c>
      <c r="L154" s="79">
        <f>+G157</f>
        <v>163.32480000000001</v>
      </c>
      <c r="M154" s="82">
        <f>+G158</f>
        <v>8.1662400000000002</v>
      </c>
      <c r="N154" s="81">
        <v>31</v>
      </c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130"/>
    </row>
    <row r="155" spans="1:52">
      <c r="A155" s="256"/>
      <c r="B155" s="17" t="s">
        <v>3</v>
      </c>
      <c r="C155" s="18" t="s">
        <v>8</v>
      </c>
      <c r="D155" s="11">
        <f>(D154+$Q$6)/$Q$5-$Q$3</f>
        <v>56.172138364779883</v>
      </c>
      <c r="E155" s="11">
        <f>(E154+$Q$6)/$Q$5-$Q$3</f>
        <v>56.172138364779883</v>
      </c>
      <c r="F155" s="11">
        <f>(F154+$Q$6)/$Q$5-$Q$3</f>
        <v>56.172138364779883</v>
      </c>
      <c r="G155" s="30">
        <f>AVERAGE(D155:F155)</f>
        <v>56.17213836477989</v>
      </c>
      <c r="H155" s="245"/>
      <c r="I155" s="145"/>
      <c r="J155" s="146"/>
      <c r="K155" s="146"/>
      <c r="L155" s="146"/>
      <c r="M155" s="146"/>
      <c r="N155" s="194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130"/>
    </row>
    <row r="156" spans="1:52">
      <c r="A156" s="256"/>
      <c r="B156" s="17" t="s">
        <v>4</v>
      </c>
      <c r="C156" s="19" t="s">
        <v>9</v>
      </c>
      <c r="D156" s="4">
        <f>+(D155+$Q$3)/$Q$2</f>
        <v>7.2893081761006298E-2</v>
      </c>
      <c r="E156" s="4">
        <f>+(E155+$Q$3)/$Q$2</f>
        <v>7.2893081761006298E-2</v>
      </c>
      <c r="F156" s="4">
        <f>+(F155+$Q$3)/$Q$2</f>
        <v>7.2893081761006298E-2</v>
      </c>
      <c r="G156" s="31">
        <f>AVERAGE(D156:F156)</f>
        <v>7.2893081761006298E-2</v>
      </c>
      <c r="H156" s="245"/>
      <c r="I156" s="148"/>
      <c r="J156" s="149"/>
      <c r="K156" s="149"/>
      <c r="L156" s="149"/>
      <c r="M156" s="149"/>
      <c r="N156" s="195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130"/>
    </row>
    <row r="157" spans="1:52">
      <c r="A157" s="256"/>
      <c r="B157" s="17" t="s">
        <v>6</v>
      </c>
      <c r="C157" s="19" t="s">
        <v>11</v>
      </c>
      <c r="D157" s="11">
        <f>D154*$Q$8</f>
        <v>163.32480000000001</v>
      </c>
      <c r="E157" s="11">
        <f>E154*$Q$8</f>
        <v>163.32480000000001</v>
      </c>
      <c r="F157" s="11">
        <f>F154*$Q$8</f>
        <v>163.32480000000001</v>
      </c>
      <c r="G157" s="30">
        <f t="shared" ref="G157:G158" si="30">AVERAGE(D157:F157)</f>
        <v>163.32480000000001</v>
      </c>
      <c r="H157" s="245"/>
      <c r="I157" s="148"/>
      <c r="J157" s="149"/>
      <c r="K157" s="149"/>
      <c r="L157" s="149"/>
      <c r="M157" s="149"/>
      <c r="N157" s="195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130"/>
    </row>
    <row r="158" spans="1:52" ht="15.75" thickBot="1">
      <c r="A158" s="257"/>
      <c r="B158" s="20" t="s">
        <v>7</v>
      </c>
      <c r="C158" s="21" t="s">
        <v>12</v>
      </c>
      <c r="D158" s="22">
        <f>$P$10*10*D157/1000</f>
        <v>8.1662400000000002</v>
      </c>
      <c r="E158" s="22">
        <f>$P$10*10*E157/1000</f>
        <v>8.1662400000000002</v>
      </c>
      <c r="F158" s="22">
        <f>$P$10*10*F157/1000</f>
        <v>8.1662400000000002</v>
      </c>
      <c r="G158" s="32">
        <f t="shared" si="30"/>
        <v>8.1662400000000002</v>
      </c>
      <c r="H158" s="246"/>
      <c r="I158" s="151"/>
      <c r="J158" s="152"/>
      <c r="K158" s="152"/>
      <c r="L158" s="152"/>
      <c r="M158" s="152"/>
      <c r="N158" s="196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130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8.935483870967742</v>
      </c>
      <c r="J159" s="50">
        <f>(AVERAGE(J4:J154))</f>
        <v>55.728640697910301</v>
      </c>
      <c r="K159" s="60">
        <f>(AVERAGE(K4:K154))</f>
        <v>7.2487319943193365E-2</v>
      </c>
      <c r="L159" s="50">
        <f>(AVERAGE(L4:L154))</f>
        <v>162.15401290322581</v>
      </c>
      <c r="M159" s="49">
        <f>(AVERAGE(M4:M154))</f>
        <v>8.1077006451612945</v>
      </c>
      <c r="N159" s="61" t="str">
        <f>CONCATENATE(G3,A2,B2)</f>
        <v>Avg Maj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130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130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130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130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130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130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130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129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130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129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130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129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130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134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31"/>
    </row>
  </sheetData>
  <mergeCells count="75">
    <mergeCell ref="P14:Q14"/>
    <mergeCell ref="A1:H1"/>
    <mergeCell ref="A2:A3"/>
    <mergeCell ref="B2:C3"/>
    <mergeCell ref="D2:G2"/>
    <mergeCell ref="I3:M3"/>
    <mergeCell ref="A4:A8"/>
    <mergeCell ref="H4:H8"/>
    <mergeCell ref="A19:A23"/>
    <mergeCell ref="H19:H23"/>
    <mergeCell ref="A24:A28"/>
    <mergeCell ref="H24:H28"/>
    <mergeCell ref="A9:A13"/>
    <mergeCell ref="H9:H13"/>
    <mergeCell ref="A14:A18"/>
    <mergeCell ref="H14:H18"/>
    <mergeCell ref="A39:A43"/>
    <mergeCell ref="H39:H43"/>
    <mergeCell ref="A44:A48"/>
    <mergeCell ref="H44:H48"/>
    <mergeCell ref="A29:A33"/>
    <mergeCell ref="H29:H33"/>
    <mergeCell ref="A34:A38"/>
    <mergeCell ref="H34:H38"/>
    <mergeCell ref="A59:A63"/>
    <mergeCell ref="H59:H63"/>
    <mergeCell ref="A64:A68"/>
    <mergeCell ref="H64:H68"/>
    <mergeCell ref="A49:A53"/>
    <mergeCell ref="H49:H53"/>
    <mergeCell ref="A54:A58"/>
    <mergeCell ref="H54:H58"/>
    <mergeCell ref="A79:A83"/>
    <mergeCell ref="H79:H83"/>
    <mergeCell ref="A84:A88"/>
    <mergeCell ref="H84:H88"/>
    <mergeCell ref="A69:A73"/>
    <mergeCell ref="H69:H73"/>
    <mergeCell ref="A74:A78"/>
    <mergeCell ref="H74:H78"/>
    <mergeCell ref="A99:A103"/>
    <mergeCell ref="H99:H103"/>
    <mergeCell ref="A104:A108"/>
    <mergeCell ref="H104:H108"/>
    <mergeCell ref="A89:A93"/>
    <mergeCell ref="H89:H93"/>
    <mergeCell ref="A94:A98"/>
    <mergeCell ref="H94:H98"/>
    <mergeCell ref="A119:A123"/>
    <mergeCell ref="H119:H123"/>
    <mergeCell ref="A124:A128"/>
    <mergeCell ref="H124:H128"/>
    <mergeCell ref="A109:A113"/>
    <mergeCell ref="H109:H113"/>
    <mergeCell ref="A114:A118"/>
    <mergeCell ref="H114:H118"/>
    <mergeCell ref="A139:A143"/>
    <mergeCell ref="H139:H143"/>
    <mergeCell ref="A144:A148"/>
    <mergeCell ref="H144:H148"/>
    <mergeCell ref="A129:A133"/>
    <mergeCell ref="H129:H133"/>
    <mergeCell ref="A134:A138"/>
    <mergeCell ref="H134:H138"/>
    <mergeCell ref="I160:M160"/>
    <mergeCell ref="N160:N165"/>
    <mergeCell ref="B162:G162"/>
    <mergeCell ref="I162:M162"/>
    <mergeCell ref="B163:G163"/>
    <mergeCell ref="I164:M164"/>
    <mergeCell ref="A149:A153"/>
    <mergeCell ref="H149:H153"/>
    <mergeCell ref="A154:A158"/>
    <mergeCell ref="H154:H158"/>
    <mergeCell ref="B160:G160"/>
  </mergeCells>
  <dataValidations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Z169"/>
  <sheetViews>
    <sheetView workbookViewId="0">
      <selection sqref="A1:H1"/>
    </sheetView>
  </sheetViews>
  <sheetFormatPr defaultRowHeight="15"/>
  <cols>
    <col min="1" max="1" width="9.7109375" style="192" customWidth="1"/>
    <col min="2" max="2" width="30.7109375" customWidth="1"/>
    <col min="3" max="3" width="11.7109375" bestFit="1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2.42578125" bestFit="1" customWidth="1"/>
    <col min="15" max="15" width="3.7109375" customWidth="1"/>
    <col min="16" max="16" width="28.7109375" bestFit="1" customWidth="1"/>
    <col min="17" max="17" width="8" bestFit="1" customWidth="1"/>
    <col min="18" max="18" width="3.7109375" customWidth="1"/>
    <col min="19" max="19" width="38.28515625" bestFit="1" customWidth="1"/>
    <col min="20" max="20" width="12.710937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Jun </v>
      </c>
      <c r="O1" s="92"/>
      <c r="P1" s="138" t="s">
        <v>45</v>
      </c>
      <c r="Q1" s="92"/>
      <c r="R1" s="92"/>
      <c r="S1" s="179" t="s">
        <v>77</v>
      </c>
      <c r="T1" s="181">
        <f>(T4+Q6)/(Q4/Q2)-Q3</f>
        <v>55.728640697910336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132"/>
    </row>
    <row r="2" spans="1:52" ht="15.75" thickBot="1">
      <c r="A2" s="247" t="s">
        <v>76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36">
        <f>+Januar!H2</f>
        <v>19</v>
      </c>
      <c r="I2" s="113">
        <f>+Maj!I159</f>
        <v>8.935483870967742</v>
      </c>
      <c r="J2" s="140">
        <f>+Maj!J159</f>
        <v>55.728640697910301</v>
      </c>
      <c r="K2" s="139">
        <f>+Maj!K159</f>
        <v>7.2487319943193365E-2</v>
      </c>
      <c r="L2" s="140">
        <f>+Maj!L159</f>
        <v>162.15401290322581</v>
      </c>
      <c r="M2" s="113">
        <f>+Maj!M159</f>
        <v>8.1077006451612945</v>
      </c>
      <c r="N2" s="90" t="str">
        <f>CONCATENATE(G3,Maj!$H$3)</f>
        <v>Avg Maj</v>
      </c>
      <c r="O2" s="42"/>
      <c r="P2" s="94" t="s">
        <v>17</v>
      </c>
      <c r="Q2" s="94">
        <v>1093</v>
      </c>
      <c r="R2" s="42"/>
      <c r="S2" s="176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30"/>
    </row>
    <row r="3" spans="1:52" ht="15.75" thickBot="1">
      <c r="A3" s="248"/>
      <c r="B3" s="277"/>
      <c r="C3" s="277"/>
      <c r="D3" s="137" t="str">
        <f>+Januar!D3</f>
        <v>Morgen</v>
      </c>
      <c r="E3" s="137" t="str">
        <f>+Januar!E3</f>
        <v>Middag</v>
      </c>
      <c r="F3" s="137" t="str">
        <f>+Januar!F3</f>
        <v>Aften</v>
      </c>
      <c r="G3" s="137" t="str">
        <f>+Januar!G3</f>
        <v xml:space="preserve">Avg </v>
      </c>
      <c r="H3" s="91" t="s">
        <v>48</v>
      </c>
      <c r="I3" s="249" t="str">
        <f>+Januar!I3</f>
        <v>Aktuelle middel værdier for denne måned</v>
      </c>
      <c r="J3" s="250"/>
      <c r="K3" s="250"/>
      <c r="L3" s="250"/>
      <c r="M3" s="251"/>
      <c r="N3" s="130" t="s">
        <v>0</v>
      </c>
      <c r="O3" s="42"/>
      <c r="P3" s="94" t="s">
        <v>18</v>
      </c>
      <c r="Q3" s="94">
        <v>23.5</v>
      </c>
      <c r="R3" s="42"/>
      <c r="S3" s="42" t="str">
        <f>CONCATENATE(A2,B2)</f>
        <v>Jun 2019</v>
      </c>
      <c r="T3" s="175" t="str">
        <f>CONCATENATE(G3,Maj!H3)</f>
        <v>Avg Maj</v>
      </c>
      <c r="U3" s="129">
        <v>1</v>
      </c>
      <c r="V3" s="129">
        <v>2</v>
      </c>
      <c r="W3" s="129">
        <v>3</v>
      </c>
      <c r="X3" s="129">
        <v>4</v>
      </c>
      <c r="Y3" s="129">
        <v>5</v>
      </c>
      <c r="Z3" s="129">
        <v>6</v>
      </c>
      <c r="AA3" s="129">
        <v>7</v>
      </c>
      <c r="AB3" s="129">
        <v>8</v>
      </c>
      <c r="AC3" s="129">
        <v>9</v>
      </c>
      <c r="AD3" s="129">
        <v>10</v>
      </c>
      <c r="AE3" s="129">
        <v>11</v>
      </c>
      <c r="AF3" s="129">
        <v>12</v>
      </c>
      <c r="AG3" s="129">
        <v>13</v>
      </c>
      <c r="AH3" s="129">
        <v>14</v>
      </c>
      <c r="AI3" s="129">
        <v>15</v>
      </c>
      <c r="AJ3" s="129">
        <v>16</v>
      </c>
      <c r="AK3" s="129">
        <v>17</v>
      </c>
      <c r="AL3" s="129">
        <v>18</v>
      </c>
      <c r="AM3" s="129">
        <v>19</v>
      </c>
      <c r="AN3" s="129">
        <v>20</v>
      </c>
      <c r="AO3" s="129">
        <v>21</v>
      </c>
      <c r="AP3" s="129">
        <v>22</v>
      </c>
      <c r="AQ3" s="129">
        <v>23</v>
      </c>
      <c r="AR3" s="129">
        <v>24</v>
      </c>
      <c r="AS3" s="129">
        <v>25</v>
      </c>
      <c r="AT3" s="129">
        <v>26</v>
      </c>
      <c r="AU3" s="129">
        <v>27</v>
      </c>
      <c r="AV3" s="129">
        <v>28</v>
      </c>
      <c r="AW3" s="129">
        <v>29</v>
      </c>
      <c r="AX3" s="129">
        <v>30</v>
      </c>
      <c r="AY3" s="129"/>
      <c r="AZ3" s="95" t="str">
        <f>CONCATENATE("Avg.",H3)</f>
        <v>Avg.Jun</v>
      </c>
    </row>
    <row r="4" spans="1:52" ht="15.75" thickBot="1">
      <c r="A4" s="255">
        <v>1</v>
      </c>
      <c r="B4" s="44" t="s">
        <v>5</v>
      </c>
      <c r="C4" s="35" t="s">
        <v>10</v>
      </c>
      <c r="D4" s="8">
        <v>8</v>
      </c>
      <c r="E4" s="8">
        <v>8</v>
      </c>
      <c r="F4" s="8">
        <v>8</v>
      </c>
      <c r="G4" s="41">
        <f>AVERAGE(D4:F4)</f>
        <v>8</v>
      </c>
      <c r="H4" s="241" t="str">
        <f>IF(G4&lt;$I$163,"Under",IF(AND(G4&gt;=$I$163,G4&lt;=$I$165),"Normal",IF(G4&gt;=$I$165,"Over","Prøv igen")))</f>
        <v>Over</v>
      </c>
      <c r="I4" s="84">
        <f>+G4</f>
        <v>8</v>
      </c>
      <c r="J4" s="85">
        <f>+G5</f>
        <v>49.297924528301884</v>
      </c>
      <c r="K4" s="86">
        <f>+G6</f>
        <v>6.6603773584905671E-2</v>
      </c>
      <c r="L4" s="87">
        <f>+G7</f>
        <v>145.17760000000001</v>
      </c>
      <c r="M4" s="88">
        <f>+G8</f>
        <v>7.2588800000000013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[mmol/L]</v>
      </c>
      <c r="T4" s="114">
        <f>+I2</f>
        <v>8.935483870967742</v>
      </c>
      <c r="U4" s="97">
        <f>+I4</f>
        <v>8</v>
      </c>
      <c r="V4" s="97">
        <f>+I9</f>
        <v>10.5</v>
      </c>
      <c r="W4" s="97">
        <f>+I14</f>
        <v>9.5</v>
      </c>
      <c r="X4" s="97">
        <f>+I19</f>
        <v>8</v>
      </c>
      <c r="Y4" s="97">
        <f>+I24</f>
        <v>10.5</v>
      </c>
      <c r="Z4" s="97">
        <f>+I29</f>
        <v>9.1999999999999993</v>
      </c>
      <c r="AA4" s="97">
        <f>+I34</f>
        <v>8</v>
      </c>
      <c r="AB4" s="97">
        <f>+I39</f>
        <v>10.199999999999999</v>
      </c>
      <c r="AC4" s="97">
        <f>+I44</f>
        <v>9.1</v>
      </c>
      <c r="AD4" s="97">
        <f>+I49</f>
        <v>8</v>
      </c>
      <c r="AE4" s="97">
        <f>+I54</f>
        <v>10</v>
      </c>
      <c r="AF4" s="97">
        <f>+I59</f>
        <v>9</v>
      </c>
      <c r="AG4" s="97">
        <f>+I64</f>
        <v>8</v>
      </c>
      <c r="AH4" s="97">
        <f>+I69</f>
        <v>9.8000000000000007</v>
      </c>
      <c r="AI4" s="97">
        <f>+I74</f>
        <v>9.4</v>
      </c>
      <c r="AJ4" s="97">
        <f>+I79</f>
        <v>8</v>
      </c>
      <c r="AK4" s="97">
        <f>+I84</f>
        <v>8.6999999999999993</v>
      </c>
      <c r="AL4" s="97">
        <f>+I89</f>
        <v>9.4</v>
      </c>
      <c r="AM4" s="97">
        <f>+I94</f>
        <v>8</v>
      </c>
      <c r="AN4" s="97">
        <f>+I99</f>
        <v>9.3000000000000007</v>
      </c>
      <c r="AO4" s="97">
        <f>+I104</f>
        <v>9.4</v>
      </c>
      <c r="AP4" s="97">
        <f>+I109</f>
        <v>10.6</v>
      </c>
      <c r="AQ4" s="97">
        <f>+I114</f>
        <v>9.4</v>
      </c>
      <c r="AR4" s="97">
        <f>+I119</f>
        <v>9.6999999999999993</v>
      </c>
      <c r="AS4" s="97">
        <f>+I124</f>
        <v>8</v>
      </c>
      <c r="AT4" s="97">
        <f>+I129</f>
        <v>10</v>
      </c>
      <c r="AU4" s="97">
        <f>+I134</f>
        <v>10</v>
      </c>
      <c r="AV4" s="97">
        <f>+I139</f>
        <v>11.5</v>
      </c>
      <c r="AW4" s="97">
        <f>+I144</f>
        <v>11.300000000000002</v>
      </c>
      <c r="AX4" s="97">
        <f>+I149</f>
        <v>9</v>
      </c>
      <c r="AY4" s="97">
        <f>+I154</f>
        <v>0</v>
      </c>
      <c r="AZ4" s="98">
        <f>AVERAGE(U4:AY4)</f>
        <v>9.0161290322580641</v>
      </c>
    </row>
    <row r="5" spans="1:52">
      <c r="A5" s="256"/>
      <c r="B5" s="45" t="s">
        <v>3</v>
      </c>
      <c r="C5" s="9" t="s">
        <v>8</v>
      </c>
      <c r="D5" s="10">
        <f>(D4+$Q$6)/$Q$5-$Q$3</f>
        <v>49.297924528301891</v>
      </c>
      <c r="E5" s="10">
        <f>(E4+$Q$6)/$Q$5-$Q$3</f>
        <v>49.297924528301891</v>
      </c>
      <c r="F5" s="10">
        <f>(F4+$Q$6)/$Q$5-$Q$3</f>
        <v>49.297924528301891</v>
      </c>
      <c r="G5" s="28">
        <f>AVERAGE(D5:F5)</f>
        <v>49.297924528301884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Hæmoglobin A1c (IFCC)  [mmol/mol]  </v>
      </c>
      <c r="T5" s="233">
        <f>+J2</f>
        <v>55.728640697910301</v>
      </c>
      <c r="U5" s="101">
        <f>+J4</f>
        <v>49.297924528301884</v>
      </c>
      <c r="V5" s="101">
        <f>+J9</f>
        <v>66.483459119496857</v>
      </c>
      <c r="W5" s="101">
        <f>+J14</f>
        <v>59.609245283018879</v>
      </c>
      <c r="X5" s="101">
        <f>+J19</f>
        <v>49.297924528301884</v>
      </c>
      <c r="Y5" s="101">
        <f>+J24</f>
        <v>66.483459119496857</v>
      </c>
      <c r="Z5" s="101">
        <f>+J29</f>
        <v>57.546981132075473</v>
      </c>
      <c r="AA5" s="101">
        <f>+J34</f>
        <v>49.297924528301884</v>
      </c>
      <c r="AB5" s="101">
        <f>+J39</f>
        <v>64.421194968553465</v>
      </c>
      <c r="AC5" s="101">
        <f>+J44</f>
        <v>56.859559748427671</v>
      </c>
      <c r="AD5" s="101">
        <f>+J49</f>
        <v>49.297924528301884</v>
      </c>
      <c r="AE5" s="101">
        <f>+J54</f>
        <v>63.046352201257861</v>
      </c>
      <c r="AF5" s="101">
        <f>+J59</f>
        <v>56.17213836477989</v>
      </c>
      <c r="AG5" s="101">
        <f>+J64</f>
        <v>49.297924528301884</v>
      </c>
      <c r="AH5" s="101">
        <f>+J69</f>
        <v>61.671509433962264</v>
      </c>
      <c r="AI5" s="101">
        <f>+J74</f>
        <v>58.921823899371077</v>
      </c>
      <c r="AJ5" s="101">
        <f>+J79</f>
        <v>49.297924528301884</v>
      </c>
      <c r="AK5" s="101">
        <f>+J84</f>
        <v>54.109874213836484</v>
      </c>
      <c r="AL5" s="101">
        <f>+J89</f>
        <v>58.921823899371077</v>
      </c>
      <c r="AM5" s="101">
        <f>+J94</f>
        <v>49.297924528301884</v>
      </c>
      <c r="AN5" s="101">
        <f>+J99</f>
        <v>58.234402515723275</v>
      </c>
      <c r="AO5" s="101">
        <f>+J104</f>
        <v>58.921823899371077</v>
      </c>
      <c r="AP5" s="101">
        <f>+J109</f>
        <v>67.170880503144659</v>
      </c>
      <c r="AQ5" s="101">
        <f>+J114</f>
        <v>58.921823899371077</v>
      </c>
      <c r="AR5" s="101">
        <f>+J119</f>
        <v>60.984088050314462</v>
      </c>
      <c r="AS5" s="101">
        <f>+J124</f>
        <v>49.297924528301884</v>
      </c>
      <c r="AT5" s="101">
        <f>+J129</f>
        <v>63.046352201257861</v>
      </c>
      <c r="AU5" s="101">
        <f>+J134</f>
        <v>63.046352201257861</v>
      </c>
      <c r="AV5" s="101">
        <f>+J139</f>
        <v>73.357672955974849</v>
      </c>
      <c r="AW5" s="101">
        <f>+J144</f>
        <v>71.982830188679259</v>
      </c>
      <c r="AX5" s="101">
        <f>+J149</f>
        <v>56.17213836477989</v>
      </c>
      <c r="AY5" s="101">
        <f>+J154</f>
        <v>0</v>
      </c>
      <c r="AZ5" s="98">
        <f>AVERAGE(U5:AY5)</f>
        <v>56.466747819030218</v>
      </c>
    </row>
    <row r="6" spans="1:52">
      <c r="A6" s="256"/>
      <c r="B6" s="46" t="s">
        <v>4</v>
      </c>
      <c r="C6" s="12" t="s">
        <v>9</v>
      </c>
      <c r="D6" s="1">
        <f>+(D5+$Q$3)/$Q$2</f>
        <v>6.6603773584905671E-2</v>
      </c>
      <c r="E6" s="1">
        <f>+(E5+$Q$3)/$Q$2</f>
        <v>6.6603773584905671E-2</v>
      </c>
      <c r="F6" s="1">
        <f>+(F5+$Q$3)/$Q$2</f>
        <v>6.6603773584905671E-2</v>
      </c>
      <c r="G6" s="4">
        <f>AVERAGE(D6:F6)</f>
        <v>6.6603773584905671E-2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>Hæmoglobin A1c (IFCC)  [mmol/mol]   &amp;                                Glucose middel P (fra HbA1c IFCC)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0"/>
    </row>
    <row r="7" spans="1:52">
      <c r="A7" s="256"/>
      <c r="B7" s="47" t="s">
        <v>6</v>
      </c>
      <c r="C7" s="13" t="s">
        <v>11</v>
      </c>
      <c r="D7" s="14">
        <f>D4*$Q$8</f>
        <v>145.17760000000001</v>
      </c>
      <c r="E7" s="14">
        <f>E4*$Q$8</f>
        <v>145.17760000000001</v>
      </c>
      <c r="F7" s="14">
        <f>F4*$Q$8</f>
        <v>145.17760000000001</v>
      </c>
      <c r="G7" s="28">
        <f t="shared" ref="G7:G8" si="0">AVERAGE(D7:F7)</f>
        <v>145.17760000000001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130"/>
    </row>
    <row r="8" spans="1:52" ht="15.75" thickBot="1">
      <c r="A8" s="257"/>
      <c r="B8" s="48" t="s">
        <v>7</v>
      </c>
      <c r="C8" s="15" t="s">
        <v>12</v>
      </c>
      <c r="D8" s="16">
        <f>$P$10*10*D7/1000</f>
        <v>7.2588800000000013</v>
      </c>
      <c r="E8" s="16">
        <f>$P$10*10*E7/1000</f>
        <v>7.2588800000000013</v>
      </c>
      <c r="F8" s="16">
        <f>$P$10*10*F7/1000</f>
        <v>7.2588800000000013</v>
      </c>
      <c r="G8" s="40">
        <f t="shared" si="0"/>
        <v>7.2588800000000013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130"/>
    </row>
    <row r="9" spans="1:52" ht="15.75" thickBot="1">
      <c r="A9" s="258">
        <v>2</v>
      </c>
      <c r="B9" s="25" t="s">
        <v>5</v>
      </c>
      <c r="C9" s="39" t="s">
        <v>10</v>
      </c>
      <c r="D9" s="8">
        <v>10.5</v>
      </c>
      <c r="E9" s="8">
        <v>10.5</v>
      </c>
      <c r="F9" s="8">
        <v>10.5</v>
      </c>
      <c r="G9" s="38">
        <f>AVERAGE(D9:F9)</f>
        <v>10.5</v>
      </c>
      <c r="H9" s="241" t="str">
        <f>IF(G9&lt;$I$163,"Under",IF(AND(G9&gt;=$I$163,G9&lt;=$I$165),"Normal",IF(G9&gt;=$I$165,"Over","Prøv igen")))</f>
        <v>Over</v>
      </c>
      <c r="I9" s="76">
        <f>+G9</f>
        <v>10.5</v>
      </c>
      <c r="J9" s="77">
        <f>+G10</f>
        <v>66.483459119496857</v>
      </c>
      <c r="K9" s="83">
        <f>+G11</f>
        <v>8.2327044025157239E-2</v>
      </c>
      <c r="L9" s="79">
        <f>+G12</f>
        <v>190.54560000000001</v>
      </c>
      <c r="M9" s="82">
        <f>+G13</f>
        <v>9.5272800000000011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130"/>
    </row>
    <row r="10" spans="1:52">
      <c r="A10" s="259"/>
      <c r="B10" s="17" t="s">
        <v>3</v>
      </c>
      <c r="C10" s="18" t="s">
        <v>8</v>
      </c>
      <c r="D10" s="11">
        <f>(D9+$Q$6)/$Q$5-$Q$3</f>
        <v>66.483459119496857</v>
      </c>
      <c r="E10" s="11">
        <f>(E9+$Q$6)/$Q$5-$Q$3</f>
        <v>66.483459119496857</v>
      </c>
      <c r="F10" s="11">
        <f>(F9+$Q$6)/$Q$5-$Q$3</f>
        <v>66.483459119496857</v>
      </c>
      <c r="G10" s="30">
        <f>AVERAGE(D10:F10)</f>
        <v>66.483459119496857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130"/>
    </row>
    <row r="11" spans="1:52" ht="15.75">
      <c r="A11" s="259"/>
      <c r="B11" s="17" t="s">
        <v>4</v>
      </c>
      <c r="C11" s="19" t="s">
        <v>9</v>
      </c>
      <c r="D11" s="4">
        <f>+(D10+$Q$3)/$Q$2</f>
        <v>8.2327044025157239E-2</v>
      </c>
      <c r="E11" s="4">
        <f>+(E10+$Q$3)/$Q$2</f>
        <v>8.2327044025157239E-2</v>
      </c>
      <c r="F11" s="4">
        <f>+(F10+$Q$3)/$Q$2</f>
        <v>8.2327044025157239E-2</v>
      </c>
      <c r="G11" s="31">
        <f>AVERAGE(D11:F11)</f>
        <v>8.2327044025157239E-2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130"/>
    </row>
    <row r="12" spans="1:52">
      <c r="A12" s="260"/>
      <c r="B12" s="17" t="s">
        <v>6</v>
      </c>
      <c r="C12" s="19" t="s">
        <v>11</v>
      </c>
      <c r="D12" s="11">
        <f>D9*$Q$8</f>
        <v>190.54560000000001</v>
      </c>
      <c r="E12" s="11">
        <f>E9*$Q$8</f>
        <v>190.54560000000001</v>
      </c>
      <c r="F12" s="11">
        <f>F9*$Q$8</f>
        <v>190.54560000000001</v>
      </c>
      <c r="G12" s="30">
        <f t="shared" ref="G12:G13" si="1">AVERAGE(D12:F12)</f>
        <v>190.54560000000001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130"/>
    </row>
    <row r="13" spans="1:52" ht="15.75" thickBot="1">
      <c r="A13" s="261"/>
      <c r="B13" s="20" t="s">
        <v>7</v>
      </c>
      <c r="C13" s="21" t="s">
        <v>12</v>
      </c>
      <c r="D13" s="22">
        <f>$P$10*10*D12/1000</f>
        <v>9.5272800000000011</v>
      </c>
      <c r="E13" s="22">
        <f>$P$10*10*E12/1000</f>
        <v>9.5272800000000011</v>
      </c>
      <c r="F13" s="22">
        <f>$P$10*10*F12/1000</f>
        <v>9.5272800000000011</v>
      </c>
      <c r="G13" s="32">
        <f t="shared" si="1"/>
        <v>9.5272800000000011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130"/>
    </row>
    <row r="14" spans="1:52" ht="15.75" thickBot="1">
      <c r="A14" s="259">
        <v>3</v>
      </c>
      <c r="B14" s="24" t="s">
        <v>5</v>
      </c>
      <c r="C14" s="36" t="s">
        <v>10</v>
      </c>
      <c r="D14" s="8">
        <v>9.5</v>
      </c>
      <c r="E14" s="8">
        <v>9.5</v>
      </c>
      <c r="F14" s="8">
        <v>9.5</v>
      </c>
      <c r="G14" s="37">
        <f>AVERAGE(D14:F14)</f>
        <v>9.5</v>
      </c>
      <c r="H14" s="241" t="str">
        <f>IF(G14&lt;$I$163,"Under",IF(AND(G14&gt;=$I$163,G14&lt;=$I$165),"Normal",IF(G14&gt;=$I$165,"Over","Prøv igen")))</f>
        <v>Over</v>
      </c>
      <c r="I14" s="76">
        <f>+G14</f>
        <v>9.5</v>
      </c>
      <c r="J14" s="77">
        <f>+G15</f>
        <v>59.609245283018879</v>
      </c>
      <c r="K14" s="83">
        <f>+G16</f>
        <v>7.6037735849056612E-2</v>
      </c>
      <c r="L14" s="79">
        <f>+G17</f>
        <v>172.39840000000001</v>
      </c>
      <c r="M14" s="82">
        <f>+G18</f>
        <v>8.6199200000000005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30"/>
    </row>
    <row r="15" spans="1:52">
      <c r="A15" s="259"/>
      <c r="B15" s="17" t="s">
        <v>3</v>
      </c>
      <c r="C15" s="18" t="s">
        <v>8</v>
      </c>
      <c r="D15" s="11">
        <f>(D14+$Q$6)/$Q$5-$Q$3</f>
        <v>59.609245283018879</v>
      </c>
      <c r="E15" s="11">
        <f>(E14+$Q$6)/$Q$5-$Q$3</f>
        <v>59.609245283018879</v>
      </c>
      <c r="F15" s="11">
        <f>(F14+$Q$6)/$Q$5-$Q$3</f>
        <v>59.609245283018879</v>
      </c>
      <c r="G15" s="30">
        <f>AVERAGE(D15:F15)</f>
        <v>59.609245283018879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Jun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130"/>
    </row>
    <row r="16" spans="1:52">
      <c r="A16" s="259"/>
      <c r="B16" s="17" t="s">
        <v>4</v>
      </c>
      <c r="C16" s="19" t="s">
        <v>9</v>
      </c>
      <c r="D16" s="4">
        <f>+(D15+$Q$3)/$Q$2</f>
        <v>7.6037735849056612E-2</v>
      </c>
      <c r="E16" s="4">
        <f>+(E15+$Q$3)/$Q$2</f>
        <v>7.6037735849056612E-2</v>
      </c>
      <c r="F16" s="4">
        <f>+(F15+$Q$3)/$Q$2</f>
        <v>7.6037735849056612E-2</v>
      </c>
      <c r="G16" s="31">
        <f>AVERAGE(D16:F16)</f>
        <v>7.6037735849056612E-2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30"/>
    </row>
    <row r="17" spans="1:52">
      <c r="A17" s="260"/>
      <c r="B17" s="17" t="s">
        <v>6</v>
      </c>
      <c r="C17" s="19" t="s">
        <v>11</v>
      </c>
      <c r="D17" s="11">
        <f>D14*$Q$8</f>
        <v>172.39840000000001</v>
      </c>
      <c r="E17" s="11">
        <f>E14*$Q$8</f>
        <v>172.39840000000001</v>
      </c>
      <c r="F17" s="11">
        <f>F14*$Q$8</f>
        <v>172.39840000000001</v>
      </c>
      <c r="G17" s="30">
        <f t="shared" ref="G17:G18" si="2">AVERAGE(D17:F17)</f>
        <v>172.39840000000001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130"/>
    </row>
    <row r="18" spans="1:52" ht="15.75" thickBot="1">
      <c r="A18" s="261"/>
      <c r="B18" s="20" t="s">
        <v>7</v>
      </c>
      <c r="C18" s="21" t="s">
        <v>12</v>
      </c>
      <c r="D18" s="22">
        <f>$P$10*10*D17/1000</f>
        <v>8.6199200000000005</v>
      </c>
      <c r="E18" s="22">
        <f>$P$10*10*E17/1000</f>
        <v>8.6199200000000005</v>
      </c>
      <c r="F18" s="22">
        <f>$P$10*10*F17/1000</f>
        <v>8.6199200000000005</v>
      </c>
      <c r="G18" s="32">
        <f t="shared" si="2"/>
        <v>8.6199200000000005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130"/>
    </row>
    <row r="19" spans="1:52" ht="15.75" thickBot="1">
      <c r="A19" s="258">
        <v>4</v>
      </c>
      <c r="B19" s="24" t="s">
        <v>5</v>
      </c>
      <c r="C19" s="36" t="s">
        <v>10</v>
      </c>
      <c r="D19" s="8">
        <v>8</v>
      </c>
      <c r="E19" s="8">
        <v>8</v>
      </c>
      <c r="F19" s="8">
        <v>8</v>
      </c>
      <c r="G19" s="37">
        <f>AVERAGE(D19:F19)</f>
        <v>8</v>
      </c>
      <c r="H19" s="241" t="str">
        <f>IF(G19&lt;$I$163,"Under",IF(AND(G19&gt;=$I$163,G19&lt;=$I$165),"Normal",IF(G19&gt;=$I$165,"Over","Prøv igen")))</f>
        <v>Over</v>
      </c>
      <c r="I19" s="76">
        <f>+G19</f>
        <v>8</v>
      </c>
      <c r="J19" s="77">
        <f>+G20</f>
        <v>49.297924528301884</v>
      </c>
      <c r="K19" s="83">
        <f>+G21</f>
        <v>6.6603773584905671E-2</v>
      </c>
      <c r="L19" s="79">
        <f>+G22</f>
        <v>145.17760000000001</v>
      </c>
      <c r="M19" s="82">
        <f>+G23</f>
        <v>7.2588800000000013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130"/>
    </row>
    <row r="20" spans="1:52">
      <c r="A20" s="259"/>
      <c r="B20" s="17" t="s">
        <v>3</v>
      </c>
      <c r="C20" s="18" t="s">
        <v>8</v>
      </c>
      <c r="D20" s="11">
        <f>(D19+$Q$6)/$Q$5-$Q$3</f>
        <v>49.297924528301891</v>
      </c>
      <c r="E20" s="11">
        <f>(E19+$Q$6)/$Q$5-$Q$3</f>
        <v>49.297924528301891</v>
      </c>
      <c r="F20" s="11">
        <f>(F19+$Q$6)/$Q$5-$Q$3</f>
        <v>49.297924528301891</v>
      </c>
      <c r="G20" s="30">
        <f>AVERAGE(D20:F20)</f>
        <v>49.297924528301884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130"/>
    </row>
    <row r="21" spans="1:52">
      <c r="A21" s="259"/>
      <c r="B21" s="17" t="s">
        <v>4</v>
      </c>
      <c r="C21" s="19" t="s">
        <v>9</v>
      </c>
      <c r="D21" s="4">
        <f>+(D20+$Q$3)/$Q$2</f>
        <v>6.6603773584905671E-2</v>
      </c>
      <c r="E21" s="4">
        <f>+(E20+$Q$3)/$Q$2</f>
        <v>6.6603773584905671E-2</v>
      </c>
      <c r="F21" s="4">
        <f>+(F20+$Q$3)/$Q$2</f>
        <v>6.6603773584905671E-2</v>
      </c>
      <c r="G21" s="31">
        <f>AVERAGE(D21:F21)</f>
        <v>6.6603773584905671E-2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130"/>
    </row>
    <row r="22" spans="1:52">
      <c r="A22" s="260"/>
      <c r="B22" s="17" t="s">
        <v>6</v>
      </c>
      <c r="C22" s="19" t="s">
        <v>11</v>
      </c>
      <c r="D22" s="11">
        <f>D19*$Q$8</f>
        <v>145.17760000000001</v>
      </c>
      <c r="E22" s="11">
        <f>E19*$Q$8</f>
        <v>145.17760000000001</v>
      </c>
      <c r="F22" s="11">
        <f>F19*$Q$8</f>
        <v>145.17760000000001</v>
      </c>
      <c r="G22" s="30">
        <f t="shared" ref="G22:G23" si="3">AVERAGE(D22:F22)</f>
        <v>145.17760000000001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130"/>
    </row>
    <row r="23" spans="1:52" ht="16.5" thickBot="1">
      <c r="A23" s="261"/>
      <c r="B23" s="20" t="s">
        <v>7</v>
      </c>
      <c r="C23" s="21" t="s">
        <v>12</v>
      </c>
      <c r="D23" s="22">
        <f>$P$10*10*D22/1000</f>
        <v>7.2588800000000013</v>
      </c>
      <c r="E23" s="22">
        <f>$P$10*10*E22/1000</f>
        <v>7.2588800000000013</v>
      </c>
      <c r="F23" s="22">
        <f>$P$10*10*F22/1000</f>
        <v>7.2588800000000013</v>
      </c>
      <c r="G23" s="32">
        <f t="shared" si="3"/>
        <v>7.2588800000000013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130"/>
    </row>
    <row r="24" spans="1:52" ht="16.5" thickBot="1">
      <c r="A24" s="258">
        <v>5</v>
      </c>
      <c r="B24" s="24" t="s">
        <v>5</v>
      </c>
      <c r="C24" s="36" t="s">
        <v>10</v>
      </c>
      <c r="D24" s="8">
        <v>10.5</v>
      </c>
      <c r="E24" s="8">
        <v>10.5</v>
      </c>
      <c r="F24" s="8">
        <v>10.5</v>
      </c>
      <c r="G24" s="37">
        <f>AVERAGE(D24:F24)</f>
        <v>10.5</v>
      </c>
      <c r="H24" s="241" t="str">
        <f>IF(G24&lt;$I$163,"Under",IF(AND(G24&gt;=$I$163,G24&lt;=$I$165),"Normal",IF(G24&gt;=$I$165,"Over","Prøv igen")))</f>
        <v>Over</v>
      </c>
      <c r="I24" s="76">
        <f>+G24</f>
        <v>10.5</v>
      </c>
      <c r="J24" s="77">
        <f>+G25</f>
        <v>66.483459119496857</v>
      </c>
      <c r="K24" s="83">
        <f>+G26</f>
        <v>8.2327044025157239E-2</v>
      </c>
      <c r="L24" s="79">
        <f>+G27</f>
        <v>190.54560000000001</v>
      </c>
      <c r="M24" s="82">
        <f>+G28</f>
        <v>9.5272800000000011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130"/>
    </row>
    <row r="25" spans="1:52" ht="15.75">
      <c r="A25" s="259"/>
      <c r="B25" s="17" t="s">
        <v>3</v>
      </c>
      <c r="C25" s="18" t="s">
        <v>8</v>
      </c>
      <c r="D25" s="11">
        <f>(D24+$Q$6)/$Q$5-$Q$3</f>
        <v>66.483459119496857</v>
      </c>
      <c r="E25" s="11">
        <f>(E24+$Q$6)/$Q$5-$Q$3</f>
        <v>66.483459119496857</v>
      </c>
      <c r="F25" s="11">
        <f>(F24+$Q$6)/$Q$5-$Q$3</f>
        <v>66.483459119496857</v>
      </c>
      <c r="G25" s="30">
        <f>AVERAGE(D25:F25)</f>
        <v>66.483459119496857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130"/>
    </row>
    <row r="26" spans="1:52" ht="15.75">
      <c r="A26" s="259"/>
      <c r="B26" s="17" t="s">
        <v>4</v>
      </c>
      <c r="C26" s="19" t="s">
        <v>9</v>
      </c>
      <c r="D26" s="4">
        <f>+(D25+$Q$3)/$Q$2</f>
        <v>8.2327044025157239E-2</v>
      </c>
      <c r="E26" s="4">
        <f>+(E25+$Q$3)/$Q$2</f>
        <v>8.2327044025157239E-2</v>
      </c>
      <c r="F26" s="4">
        <f>+(F25+$Q$3)/$Q$2</f>
        <v>8.2327044025157239E-2</v>
      </c>
      <c r="G26" s="31">
        <f>AVERAGE(D26:F26)</f>
        <v>8.2327044025157239E-2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130"/>
    </row>
    <row r="27" spans="1:52">
      <c r="A27" s="260"/>
      <c r="B27" s="17" t="s">
        <v>6</v>
      </c>
      <c r="C27" s="19" t="s">
        <v>11</v>
      </c>
      <c r="D27" s="11">
        <f>D24*$Q$8</f>
        <v>190.54560000000001</v>
      </c>
      <c r="E27" s="11">
        <f>E24*$Q$8</f>
        <v>190.54560000000001</v>
      </c>
      <c r="F27" s="11">
        <f>F24*$Q$8</f>
        <v>190.54560000000001</v>
      </c>
      <c r="G27" s="30">
        <f t="shared" ref="G27:G28" si="4">AVERAGE(D27:F27)</f>
        <v>190.54560000000001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130"/>
    </row>
    <row r="28" spans="1:52" ht="15.75" thickBot="1">
      <c r="A28" s="261"/>
      <c r="B28" s="20" t="s">
        <v>7</v>
      </c>
      <c r="C28" s="21" t="s">
        <v>12</v>
      </c>
      <c r="D28" s="22">
        <f>$P$10*10*D27/1000</f>
        <v>9.5272800000000011</v>
      </c>
      <c r="E28" s="22">
        <f>$P$10*10*E27/1000</f>
        <v>9.5272800000000011</v>
      </c>
      <c r="F28" s="22">
        <f>$P$10*10*F27/1000</f>
        <v>9.5272800000000011</v>
      </c>
      <c r="G28" s="32">
        <f t="shared" si="4"/>
        <v>9.5272800000000011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130"/>
    </row>
    <row r="29" spans="1:52" ht="15.75" thickBot="1">
      <c r="A29" s="258">
        <v>6</v>
      </c>
      <c r="B29" s="24" t="s">
        <v>5</v>
      </c>
      <c r="C29" s="36" t="s">
        <v>10</v>
      </c>
      <c r="D29" s="8">
        <v>9.1999999999999993</v>
      </c>
      <c r="E29" s="8">
        <v>9.1999999999999993</v>
      </c>
      <c r="F29" s="8">
        <v>9.1999999999999993</v>
      </c>
      <c r="G29" s="37">
        <f>AVERAGE(D29:F29)</f>
        <v>9.1999999999999993</v>
      </c>
      <c r="H29" s="241" t="str">
        <f>IF(G29&lt;$I$163,"Under",IF(AND(G29&gt;=$I$163,G29&lt;=$I$165),"Normal",IF(G29&gt;=$I$165,"Over","Prøv igen")))</f>
        <v>Over</v>
      </c>
      <c r="I29" s="76">
        <f>+G29</f>
        <v>9.1999999999999993</v>
      </c>
      <c r="J29" s="77">
        <f>+G30</f>
        <v>57.546981132075473</v>
      </c>
      <c r="K29" s="83">
        <f>+G31</f>
        <v>7.415094339622641E-2</v>
      </c>
      <c r="L29" s="79">
        <f>+G32</f>
        <v>166.95424</v>
      </c>
      <c r="M29" s="82">
        <f>+G33</f>
        <v>8.3477119999999996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130"/>
    </row>
    <row r="30" spans="1:52">
      <c r="A30" s="259"/>
      <c r="B30" s="17" t="s">
        <v>3</v>
      </c>
      <c r="C30" s="18" t="s">
        <v>8</v>
      </c>
      <c r="D30" s="11">
        <f>(D29+$Q$6)/$Q$5-$Q$3</f>
        <v>57.546981132075473</v>
      </c>
      <c r="E30" s="11">
        <f>(E29+$Q$6)/$Q$5-$Q$3</f>
        <v>57.546981132075473</v>
      </c>
      <c r="F30" s="11">
        <f>(F29+$Q$6)/$Q$5-$Q$3</f>
        <v>57.546981132075473</v>
      </c>
      <c r="G30" s="30">
        <f>AVERAGE(D30:F30)</f>
        <v>57.546981132075473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130"/>
    </row>
    <row r="31" spans="1:52">
      <c r="A31" s="259"/>
      <c r="B31" s="17" t="s">
        <v>4</v>
      </c>
      <c r="C31" s="19" t="s">
        <v>9</v>
      </c>
      <c r="D31" s="4">
        <f>+(D30+$Q$3)/$Q$2</f>
        <v>7.415094339622641E-2</v>
      </c>
      <c r="E31" s="4">
        <f>+(E30+$Q$3)/$Q$2</f>
        <v>7.415094339622641E-2</v>
      </c>
      <c r="F31" s="4">
        <f>+(F30+$Q$3)/$Q$2</f>
        <v>7.415094339622641E-2</v>
      </c>
      <c r="G31" s="31">
        <f>AVERAGE(D31:F31)</f>
        <v>7.415094339622641E-2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130"/>
    </row>
    <row r="32" spans="1:52">
      <c r="A32" s="260"/>
      <c r="B32" s="17" t="s">
        <v>6</v>
      </c>
      <c r="C32" s="19" t="s">
        <v>11</v>
      </c>
      <c r="D32" s="11">
        <f>D29*$Q$8</f>
        <v>166.95424</v>
      </c>
      <c r="E32" s="11">
        <f>E29*$Q$8</f>
        <v>166.95424</v>
      </c>
      <c r="F32" s="11">
        <f>F29*$Q$8</f>
        <v>166.95424</v>
      </c>
      <c r="G32" s="30">
        <f t="shared" ref="G32:G33" si="5">AVERAGE(D32:F32)</f>
        <v>166.95424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30"/>
    </row>
    <row r="33" spans="1:52" ht="15.75" thickBot="1">
      <c r="A33" s="261"/>
      <c r="B33" s="20" t="s">
        <v>7</v>
      </c>
      <c r="C33" s="21" t="s">
        <v>12</v>
      </c>
      <c r="D33" s="22">
        <f>$P$10*10*D32/1000</f>
        <v>8.3477119999999996</v>
      </c>
      <c r="E33" s="22">
        <f>$P$10*10*E32/1000</f>
        <v>8.3477119999999996</v>
      </c>
      <c r="F33" s="22">
        <f>$P$10*10*F32/1000</f>
        <v>8.3477119999999996</v>
      </c>
      <c r="G33" s="32">
        <f t="shared" si="5"/>
        <v>8.3477119999999996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130"/>
    </row>
    <row r="34" spans="1:52" ht="15.75" thickBot="1">
      <c r="A34" s="258">
        <v>7</v>
      </c>
      <c r="B34" s="24" t="s">
        <v>5</v>
      </c>
      <c r="C34" s="36" t="s">
        <v>10</v>
      </c>
      <c r="D34" s="8">
        <v>8</v>
      </c>
      <c r="E34" s="8">
        <v>8</v>
      </c>
      <c r="F34" s="8">
        <v>8</v>
      </c>
      <c r="G34" s="37">
        <f>AVERAGE(D34:F34)</f>
        <v>8</v>
      </c>
      <c r="H34" s="241" t="str">
        <f>IF(G34&lt;$I$163,"Under",IF(AND(G34&gt;=$I$163,G34&lt;=$I$165),"Normal",IF(G34&gt;=$I$165,"Over","Prøv igen")))</f>
        <v>Over</v>
      </c>
      <c r="I34" s="76">
        <f>+G34</f>
        <v>8</v>
      </c>
      <c r="J34" s="77">
        <f>+G35</f>
        <v>49.297924528301884</v>
      </c>
      <c r="K34" s="83">
        <f>+G36</f>
        <v>6.6603773584905671E-2</v>
      </c>
      <c r="L34" s="79">
        <f>+G37</f>
        <v>145.17760000000001</v>
      </c>
      <c r="M34" s="82">
        <f>+G38</f>
        <v>7.2588800000000013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130"/>
    </row>
    <row r="35" spans="1:52">
      <c r="A35" s="259"/>
      <c r="B35" s="17" t="s">
        <v>3</v>
      </c>
      <c r="C35" s="18" t="s">
        <v>8</v>
      </c>
      <c r="D35" s="11">
        <f>(D34+$Q$6)/$Q$5-$Q$3</f>
        <v>49.297924528301891</v>
      </c>
      <c r="E35" s="11">
        <f>(E34+$Q$6)/$Q$5-$Q$3</f>
        <v>49.297924528301891</v>
      </c>
      <c r="F35" s="11">
        <f>(F34+$Q$6)/$Q$5-$Q$3</f>
        <v>49.297924528301891</v>
      </c>
      <c r="G35" s="30">
        <f>AVERAGE(D35:F35)</f>
        <v>49.297924528301884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130"/>
    </row>
    <row r="36" spans="1:52">
      <c r="A36" s="259"/>
      <c r="B36" s="17" t="s">
        <v>4</v>
      </c>
      <c r="C36" s="19" t="s">
        <v>9</v>
      </c>
      <c r="D36" s="4">
        <f>+(D35+$Q$3)/$Q$2</f>
        <v>6.6603773584905671E-2</v>
      </c>
      <c r="E36" s="4">
        <f>+(E35+$Q$3)/$Q$2</f>
        <v>6.6603773584905671E-2</v>
      </c>
      <c r="F36" s="4">
        <f>+(F35+$Q$3)/$Q$2</f>
        <v>6.6603773584905671E-2</v>
      </c>
      <c r="G36" s="31">
        <f>AVERAGE(D36:F36)</f>
        <v>6.6603773584905671E-2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130"/>
    </row>
    <row r="37" spans="1:52">
      <c r="A37" s="260"/>
      <c r="B37" s="17" t="s">
        <v>6</v>
      </c>
      <c r="C37" s="19" t="s">
        <v>11</v>
      </c>
      <c r="D37" s="11">
        <f>D34*$Q$8</f>
        <v>145.17760000000001</v>
      </c>
      <c r="E37" s="11">
        <f>E34*$Q$8</f>
        <v>145.17760000000001</v>
      </c>
      <c r="F37" s="11">
        <f>F34*$Q$8</f>
        <v>145.17760000000001</v>
      </c>
      <c r="G37" s="30">
        <f t="shared" ref="G37:G38" si="6">AVERAGE(D37:F37)</f>
        <v>145.17760000000001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130"/>
    </row>
    <row r="38" spans="1:52" ht="15.75" thickBot="1">
      <c r="A38" s="261"/>
      <c r="B38" s="20" t="s">
        <v>7</v>
      </c>
      <c r="C38" s="21" t="s">
        <v>12</v>
      </c>
      <c r="D38" s="22">
        <f>$P$10*10*D37/1000</f>
        <v>7.2588800000000013</v>
      </c>
      <c r="E38" s="22">
        <f>$P$10*10*E37/1000</f>
        <v>7.2588800000000013</v>
      </c>
      <c r="F38" s="22">
        <f>$P$10*10*F37/1000</f>
        <v>7.2588800000000013</v>
      </c>
      <c r="G38" s="32">
        <f t="shared" si="6"/>
        <v>7.2588800000000013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130"/>
    </row>
    <row r="39" spans="1:52" ht="15.75" thickBot="1">
      <c r="A39" s="258">
        <v>8</v>
      </c>
      <c r="B39" s="24" t="s">
        <v>5</v>
      </c>
      <c r="C39" s="36" t="s">
        <v>10</v>
      </c>
      <c r="D39" s="8">
        <v>10.199999999999999</v>
      </c>
      <c r="E39" s="8">
        <v>10.199999999999999</v>
      </c>
      <c r="F39" s="8">
        <v>10.199999999999999</v>
      </c>
      <c r="G39" s="37">
        <f>AVERAGE(D39:F39)</f>
        <v>10.199999999999999</v>
      </c>
      <c r="H39" s="241" t="str">
        <f>IF(G39&lt;$I$163,"Under",IF(AND(G39&gt;=$I$163,G39&lt;=$I$165),"Normal",IF(G39&gt;=$I$165,"Over","Prøv igen")))</f>
        <v>Over</v>
      </c>
      <c r="I39" s="76">
        <f>+G39</f>
        <v>10.199999999999999</v>
      </c>
      <c r="J39" s="77">
        <f>+G40</f>
        <v>64.421194968553465</v>
      </c>
      <c r="K39" s="83">
        <f>+G41</f>
        <v>8.0440251572327051E-2</v>
      </c>
      <c r="L39" s="79">
        <f>+G42</f>
        <v>185.10144</v>
      </c>
      <c r="M39" s="82">
        <f>+G43</f>
        <v>9.2550720000000002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130"/>
    </row>
    <row r="40" spans="1:52">
      <c r="A40" s="259"/>
      <c r="B40" s="17" t="s">
        <v>3</v>
      </c>
      <c r="C40" s="18" t="s">
        <v>8</v>
      </c>
      <c r="D40" s="11">
        <f>(D39+$Q$6)/$Q$5-$Q$3</f>
        <v>64.421194968553465</v>
      </c>
      <c r="E40" s="11">
        <f>(E39+$Q$6)/$Q$5-$Q$3</f>
        <v>64.421194968553465</v>
      </c>
      <c r="F40" s="11">
        <f>(F39+$Q$6)/$Q$5-$Q$3</f>
        <v>64.421194968553465</v>
      </c>
      <c r="G40" s="30">
        <f>AVERAGE(D40:F40)</f>
        <v>64.421194968553465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130"/>
    </row>
    <row r="41" spans="1:52">
      <c r="A41" s="259"/>
      <c r="B41" s="17" t="s">
        <v>4</v>
      </c>
      <c r="C41" s="19" t="s">
        <v>9</v>
      </c>
      <c r="D41" s="4">
        <f>+(D40+$Q$3)/$Q$2</f>
        <v>8.0440251572327051E-2</v>
      </c>
      <c r="E41" s="4">
        <f>+(E40+$Q$3)/$Q$2</f>
        <v>8.0440251572327051E-2</v>
      </c>
      <c r="F41" s="4">
        <f>+(F40+$Q$3)/$Q$2</f>
        <v>8.0440251572327051E-2</v>
      </c>
      <c r="G41" s="31">
        <f>AVERAGE(D41:F41)</f>
        <v>8.0440251572327051E-2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130"/>
    </row>
    <row r="42" spans="1:52">
      <c r="A42" s="260"/>
      <c r="B42" s="17" t="s">
        <v>6</v>
      </c>
      <c r="C42" s="19" t="s">
        <v>11</v>
      </c>
      <c r="D42" s="11">
        <f>D39*$Q$8</f>
        <v>185.10144</v>
      </c>
      <c r="E42" s="11">
        <f>E39*$Q$8</f>
        <v>185.10144</v>
      </c>
      <c r="F42" s="11">
        <f>F39*$Q$8</f>
        <v>185.10144</v>
      </c>
      <c r="G42" s="30">
        <f t="shared" ref="G42:G43" si="7">AVERAGE(D42:F42)</f>
        <v>185.10144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130"/>
    </row>
    <row r="43" spans="1:52" ht="15.75" thickBot="1">
      <c r="A43" s="261"/>
      <c r="B43" s="20" t="s">
        <v>7</v>
      </c>
      <c r="C43" s="21" t="s">
        <v>12</v>
      </c>
      <c r="D43" s="22">
        <f>$P$10*10*D42/1000</f>
        <v>9.2550720000000002</v>
      </c>
      <c r="E43" s="22">
        <f>$P$10*10*E42/1000</f>
        <v>9.2550720000000002</v>
      </c>
      <c r="F43" s="22">
        <f>$P$10*10*F42/1000</f>
        <v>9.2550720000000002</v>
      </c>
      <c r="G43" s="32">
        <f t="shared" si="7"/>
        <v>9.2550720000000002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130"/>
    </row>
    <row r="44" spans="1:52" ht="15.75" thickBot="1">
      <c r="A44" s="258">
        <v>9</v>
      </c>
      <c r="B44" s="24" t="s">
        <v>5</v>
      </c>
      <c r="C44" s="36" t="s">
        <v>10</v>
      </c>
      <c r="D44" s="8">
        <v>9.1</v>
      </c>
      <c r="E44" s="8">
        <v>9.1</v>
      </c>
      <c r="F44" s="8">
        <v>9.1</v>
      </c>
      <c r="G44" s="37">
        <f>AVERAGE(D44:F44)</f>
        <v>9.1</v>
      </c>
      <c r="H44" s="241" t="str">
        <f>IF(G44&lt;$I$163,"Under",IF(AND(G44&gt;=$I$163,G44&lt;=$I$165),"Normal",IF(G44&gt;=$I$165,"Over","Prøv igen")))</f>
        <v>Over</v>
      </c>
      <c r="I44" s="76">
        <f>+G44</f>
        <v>9.1</v>
      </c>
      <c r="J44" s="77">
        <f>+G45</f>
        <v>56.859559748427671</v>
      </c>
      <c r="K44" s="83">
        <f>+G46</f>
        <v>7.3522012578616347E-2</v>
      </c>
      <c r="L44" s="79">
        <f>+G47</f>
        <v>165.13952</v>
      </c>
      <c r="M44" s="82">
        <f>+G48</f>
        <v>8.2569759999999999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130"/>
    </row>
    <row r="45" spans="1:52">
      <c r="A45" s="259"/>
      <c r="B45" s="17" t="s">
        <v>3</v>
      </c>
      <c r="C45" s="18" t="s">
        <v>8</v>
      </c>
      <c r="D45" s="11">
        <f>(D44+$Q$6)/$Q$5-$Q$3</f>
        <v>56.859559748427671</v>
      </c>
      <c r="E45" s="11">
        <f>(E44+$Q$6)/$Q$5-$Q$3</f>
        <v>56.859559748427671</v>
      </c>
      <c r="F45" s="11">
        <f>(F44+$Q$6)/$Q$5-$Q$3</f>
        <v>56.859559748427671</v>
      </c>
      <c r="G45" s="30">
        <f>AVERAGE(D45:F45)</f>
        <v>56.859559748427671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130"/>
    </row>
    <row r="46" spans="1:52">
      <c r="A46" s="259"/>
      <c r="B46" s="17" t="s">
        <v>4</v>
      </c>
      <c r="C46" s="19" t="s">
        <v>9</v>
      </c>
      <c r="D46" s="4">
        <f>+(D45+$Q$3)/$Q$2</f>
        <v>7.3522012578616347E-2</v>
      </c>
      <c r="E46" s="4">
        <f>+(E45+$Q$3)/$Q$2</f>
        <v>7.3522012578616347E-2</v>
      </c>
      <c r="F46" s="4">
        <f>+(F45+$Q$3)/$Q$2</f>
        <v>7.3522012578616347E-2</v>
      </c>
      <c r="G46" s="31">
        <f>AVERAGE(D46:F46)</f>
        <v>7.3522012578616347E-2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130"/>
    </row>
    <row r="47" spans="1:52">
      <c r="A47" s="260"/>
      <c r="B47" s="17" t="s">
        <v>6</v>
      </c>
      <c r="C47" s="19" t="s">
        <v>11</v>
      </c>
      <c r="D47" s="11">
        <f>D44*$Q$8</f>
        <v>165.13952</v>
      </c>
      <c r="E47" s="11">
        <f>E44*$Q$8</f>
        <v>165.13952</v>
      </c>
      <c r="F47" s="11">
        <f>F44*$Q$8</f>
        <v>165.13952</v>
      </c>
      <c r="G47" s="30">
        <f t="shared" ref="G47:G48" si="8">AVERAGE(D47:F47)</f>
        <v>165.13952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30"/>
    </row>
    <row r="48" spans="1:52" ht="15.75" thickBot="1">
      <c r="A48" s="261"/>
      <c r="B48" s="20" t="s">
        <v>7</v>
      </c>
      <c r="C48" s="21" t="s">
        <v>12</v>
      </c>
      <c r="D48" s="22">
        <f>$P$10*10*D47/1000</f>
        <v>8.2569759999999999</v>
      </c>
      <c r="E48" s="22">
        <f>$P$10*10*E47/1000</f>
        <v>8.2569759999999999</v>
      </c>
      <c r="F48" s="22">
        <f>$P$10*10*F47/1000</f>
        <v>8.2569759999999999</v>
      </c>
      <c r="G48" s="32">
        <f t="shared" si="8"/>
        <v>8.2569759999999999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30"/>
    </row>
    <row r="49" spans="1:52" ht="15.75" thickBot="1">
      <c r="A49" s="258">
        <v>10</v>
      </c>
      <c r="B49" s="24" t="s">
        <v>5</v>
      </c>
      <c r="C49" s="36" t="s">
        <v>10</v>
      </c>
      <c r="D49" s="8">
        <v>8</v>
      </c>
      <c r="E49" s="8">
        <v>8</v>
      </c>
      <c r="F49" s="8">
        <v>8</v>
      </c>
      <c r="G49" s="37">
        <f>AVERAGE(D49:F49)</f>
        <v>8</v>
      </c>
      <c r="H49" s="241" t="str">
        <f>IF(G49&lt;$I$163,"Under",IF(AND(G49&gt;=$I$163,G49&lt;=$I$165),"Normal",IF(G49&gt;=$I$165,"Over","Prøv igen")))</f>
        <v>Over</v>
      </c>
      <c r="I49" s="76">
        <f>+G49</f>
        <v>8</v>
      </c>
      <c r="J49" s="77">
        <f>+G50</f>
        <v>49.297924528301884</v>
      </c>
      <c r="K49" s="83">
        <f>+G51</f>
        <v>6.6603773584905671E-2</v>
      </c>
      <c r="L49" s="79">
        <f>+G52</f>
        <v>145.17760000000001</v>
      </c>
      <c r="M49" s="82">
        <f>+G53</f>
        <v>7.2588800000000013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30"/>
    </row>
    <row r="50" spans="1:52">
      <c r="A50" s="259"/>
      <c r="B50" s="17" t="s">
        <v>3</v>
      </c>
      <c r="C50" s="18" t="s">
        <v>8</v>
      </c>
      <c r="D50" s="11">
        <f>(D49+$Q$6)/$Q$5-$Q$3</f>
        <v>49.297924528301891</v>
      </c>
      <c r="E50" s="11">
        <f>(E49+$Q$6)/$Q$5-$Q$3</f>
        <v>49.297924528301891</v>
      </c>
      <c r="F50" s="11">
        <f>(F49+$Q$6)/$Q$5-$Q$3</f>
        <v>49.297924528301891</v>
      </c>
      <c r="G50" s="30">
        <f>AVERAGE(D50:F50)</f>
        <v>49.297924528301884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30"/>
    </row>
    <row r="51" spans="1:52">
      <c r="A51" s="259"/>
      <c r="B51" s="17" t="s">
        <v>4</v>
      </c>
      <c r="C51" s="19" t="s">
        <v>9</v>
      </c>
      <c r="D51" s="4">
        <f>+(D50+$Q$3)/$Q$2</f>
        <v>6.6603773584905671E-2</v>
      </c>
      <c r="E51" s="4">
        <f>+(E50+$Q$3)/$Q$2</f>
        <v>6.6603773584905671E-2</v>
      </c>
      <c r="F51" s="4">
        <f>+(F50+$Q$3)/$Q$2</f>
        <v>6.6603773584905671E-2</v>
      </c>
      <c r="G51" s="31">
        <f>AVERAGE(D51:F51)</f>
        <v>6.6603773584905671E-2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30"/>
    </row>
    <row r="52" spans="1:52">
      <c r="A52" s="260"/>
      <c r="B52" s="17" t="s">
        <v>6</v>
      </c>
      <c r="C52" s="19" t="s">
        <v>11</v>
      </c>
      <c r="D52" s="11">
        <f>D49*$Q$8</f>
        <v>145.17760000000001</v>
      </c>
      <c r="E52" s="11">
        <f>E49*$Q$8</f>
        <v>145.17760000000001</v>
      </c>
      <c r="F52" s="11">
        <f>F49*$Q$8</f>
        <v>145.17760000000001</v>
      </c>
      <c r="G52" s="30">
        <f t="shared" ref="G52:G53" si="9">AVERAGE(D52:F52)</f>
        <v>145.17760000000001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30"/>
    </row>
    <row r="53" spans="1:52" ht="15.75" thickBot="1">
      <c r="A53" s="261"/>
      <c r="B53" s="20" t="s">
        <v>7</v>
      </c>
      <c r="C53" s="21" t="s">
        <v>12</v>
      </c>
      <c r="D53" s="22">
        <f>$P$10*10*D52/1000</f>
        <v>7.2588800000000013</v>
      </c>
      <c r="E53" s="22">
        <f>$P$10*10*E52/1000</f>
        <v>7.2588800000000013</v>
      </c>
      <c r="F53" s="22">
        <f>$P$10*10*F52/1000</f>
        <v>7.2588800000000013</v>
      </c>
      <c r="G53" s="32">
        <f t="shared" si="9"/>
        <v>7.2588800000000013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30"/>
    </row>
    <row r="54" spans="1:52" ht="15.75" thickBot="1">
      <c r="A54" s="255">
        <v>11</v>
      </c>
      <c r="B54" s="24" t="s">
        <v>5</v>
      </c>
      <c r="C54" s="36" t="s">
        <v>10</v>
      </c>
      <c r="D54" s="8">
        <v>10</v>
      </c>
      <c r="E54" s="8">
        <v>10</v>
      </c>
      <c r="F54" s="8">
        <v>10</v>
      </c>
      <c r="G54" s="37">
        <f>AVERAGE(D54:F54)</f>
        <v>10</v>
      </c>
      <c r="H54" s="241" t="str">
        <f>IF(G54&lt;$I$163,"Under",IF(AND(G54&gt;=$I$163,G54&lt;=$I$165),"Normal",IF(G54&gt;=$I$165,"Over","Prøv igen")))</f>
        <v>Over</v>
      </c>
      <c r="I54" s="76">
        <f>+G54</f>
        <v>10</v>
      </c>
      <c r="J54" s="77">
        <f>+G55</f>
        <v>63.046352201257861</v>
      </c>
      <c r="K54" s="83">
        <f>+G56</f>
        <v>7.9182389937106912E-2</v>
      </c>
      <c r="L54" s="79">
        <f>+G57</f>
        <v>181.47200000000001</v>
      </c>
      <c r="M54" s="82">
        <f>+G58</f>
        <v>9.0736000000000008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30"/>
    </row>
    <row r="55" spans="1:52">
      <c r="A55" s="256"/>
      <c r="B55" s="17" t="s">
        <v>3</v>
      </c>
      <c r="C55" s="18" t="s">
        <v>8</v>
      </c>
      <c r="D55" s="11">
        <f>(D54+$Q$6)/$Q$5-$Q$3</f>
        <v>63.046352201257861</v>
      </c>
      <c r="E55" s="11">
        <f>(E54+$Q$6)/$Q$5-$Q$3</f>
        <v>63.046352201257861</v>
      </c>
      <c r="F55" s="11">
        <f>(F54+$Q$6)/$Q$5-$Q$3</f>
        <v>63.046352201257861</v>
      </c>
      <c r="G55" s="30">
        <f>AVERAGE(D55:F55)</f>
        <v>63.046352201257861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30"/>
    </row>
    <row r="56" spans="1:52">
      <c r="A56" s="256"/>
      <c r="B56" s="17" t="s">
        <v>4</v>
      </c>
      <c r="C56" s="19" t="s">
        <v>9</v>
      </c>
      <c r="D56" s="4">
        <f>+(D55+$Q$3)/$Q$2</f>
        <v>7.9182389937106912E-2</v>
      </c>
      <c r="E56" s="4">
        <f>+(E55+$Q$3)/$Q$2</f>
        <v>7.9182389937106912E-2</v>
      </c>
      <c r="F56" s="4">
        <f>+(F55+$Q$3)/$Q$2</f>
        <v>7.9182389937106912E-2</v>
      </c>
      <c r="G56" s="31">
        <f>AVERAGE(D56:F56)</f>
        <v>7.9182389937106912E-2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30"/>
    </row>
    <row r="57" spans="1:52">
      <c r="A57" s="256"/>
      <c r="B57" s="17" t="s">
        <v>6</v>
      </c>
      <c r="C57" s="19" t="s">
        <v>11</v>
      </c>
      <c r="D57" s="11">
        <f>D54*$Q$8</f>
        <v>181.47200000000001</v>
      </c>
      <c r="E57" s="11">
        <f>E54*$Q$8</f>
        <v>181.47200000000001</v>
      </c>
      <c r="F57" s="11">
        <f>F54*$Q$8</f>
        <v>181.47200000000001</v>
      </c>
      <c r="G57" s="30">
        <f t="shared" ref="G57:G58" si="10">AVERAGE(D57:F57)</f>
        <v>181.47200000000001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30"/>
    </row>
    <row r="58" spans="1:52" ht="15.75" thickBot="1">
      <c r="A58" s="257"/>
      <c r="B58" s="20" t="s">
        <v>7</v>
      </c>
      <c r="C58" s="21" t="s">
        <v>12</v>
      </c>
      <c r="D58" s="22">
        <f>$P$10*10*D57/1000</f>
        <v>9.0736000000000008</v>
      </c>
      <c r="E58" s="22">
        <f>$P$10*10*E57/1000</f>
        <v>9.0736000000000008</v>
      </c>
      <c r="F58" s="22">
        <f>$P$10*10*F57/1000</f>
        <v>9.0736000000000008</v>
      </c>
      <c r="G58" s="32">
        <f t="shared" si="10"/>
        <v>9.0736000000000008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30"/>
    </row>
    <row r="59" spans="1:52" ht="15.75" thickBot="1">
      <c r="A59" s="258">
        <v>12</v>
      </c>
      <c r="B59" s="24" t="s">
        <v>5</v>
      </c>
      <c r="C59" s="36" t="s">
        <v>10</v>
      </c>
      <c r="D59" s="8">
        <v>9</v>
      </c>
      <c r="E59" s="8">
        <v>9</v>
      </c>
      <c r="F59" s="8">
        <v>9</v>
      </c>
      <c r="G59" s="37">
        <f>AVERAGE(D59:F59)</f>
        <v>9</v>
      </c>
      <c r="H59" s="241" t="str">
        <f>IF(G59&lt;$I$163,"Under",IF(AND(G59&gt;=$I$163,G59&lt;=$I$165),"Normal",IF(G59&gt;=$I$165,"Over","Prøv igen")))</f>
        <v>Over</v>
      </c>
      <c r="I59" s="76">
        <f>+G59</f>
        <v>9</v>
      </c>
      <c r="J59" s="77">
        <f>+G60</f>
        <v>56.17213836477989</v>
      </c>
      <c r="K59" s="83">
        <f>+G61</f>
        <v>7.2893081761006298E-2</v>
      </c>
      <c r="L59" s="79">
        <f>+G62</f>
        <v>163.32480000000001</v>
      </c>
      <c r="M59" s="82">
        <f>+G63</f>
        <v>8.1662400000000002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30"/>
    </row>
    <row r="60" spans="1:52">
      <c r="A60" s="259"/>
      <c r="B60" s="17" t="s">
        <v>3</v>
      </c>
      <c r="C60" s="18" t="s">
        <v>8</v>
      </c>
      <c r="D60" s="11">
        <f>(D59+$Q$6)/$Q$5-$Q$3</f>
        <v>56.172138364779883</v>
      </c>
      <c r="E60" s="11">
        <f>(E59+$Q$6)/$Q$5-$Q$3</f>
        <v>56.172138364779883</v>
      </c>
      <c r="F60" s="11">
        <f>(F59+$Q$6)/$Q$5-$Q$3</f>
        <v>56.172138364779883</v>
      </c>
      <c r="G60" s="30">
        <f>AVERAGE(D60:F60)</f>
        <v>56.17213836477989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30"/>
    </row>
    <row r="61" spans="1:52">
      <c r="A61" s="259"/>
      <c r="B61" s="17" t="s">
        <v>4</v>
      </c>
      <c r="C61" s="19" t="s">
        <v>9</v>
      </c>
      <c r="D61" s="4">
        <f>+(D60+$Q$3)/$Q$2</f>
        <v>7.2893081761006298E-2</v>
      </c>
      <c r="E61" s="4">
        <f>+(E60+$Q$3)/$Q$2</f>
        <v>7.2893081761006298E-2</v>
      </c>
      <c r="F61" s="4">
        <f>+(F60+$Q$3)/$Q$2</f>
        <v>7.2893081761006298E-2</v>
      </c>
      <c r="G61" s="31">
        <f>AVERAGE(D61:F61)</f>
        <v>7.2893081761006298E-2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30"/>
    </row>
    <row r="62" spans="1:52">
      <c r="A62" s="260"/>
      <c r="B62" s="17" t="s">
        <v>6</v>
      </c>
      <c r="C62" s="19" t="s">
        <v>11</v>
      </c>
      <c r="D62" s="11">
        <f>D59*$Q$8</f>
        <v>163.32480000000001</v>
      </c>
      <c r="E62" s="11">
        <f>E59*$Q$8</f>
        <v>163.32480000000001</v>
      </c>
      <c r="F62" s="11">
        <f>F59*$Q$8</f>
        <v>163.32480000000001</v>
      </c>
      <c r="G62" s="30">
        <f t="shared" ref="G62:G63" si="11">AVERAGE(D62:F62)</f>
        <v>163.32480000000001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30"/>
    </row>
    <row r="63" spans="1:52" ht="15.75" thickBot="1">
      <c r="A63" s="261"/>
      <c r="B63" s="20" t="s">
        <v>7</v>
      </c>
      <c r="C63" s="21" t="s">
        <v>12</v>
      </c>
      <c r="D63" s="22">
        <f>$P$10*10*D62/1000</f>
        <v>8.1662400000000002</v>
      </c>
      <c r="E63" s="22">
        <f>$P$10*10*E62/1000</f>
        <v>8.1662400000000002</v>
      </c>
      <c r="F63" s="22">
        <f>$P$10*10*F62/1000</f>
        <v>8.1662400000000002</v>
      </c>
      <c r="G63" s="32">
        <f t="shared" si="11"/>
        <v>8.1662400000000002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30"/>
    </row>
    <row r="64" spans="1:52" ht="15.75" thickBot="1">
      <c r="A64" s="259">
        <v>13</v>
      </c>
      <c r="B64" s="24" t="s">
        <v>5</v>
      </c>
      <c r="C64" s="36" t="s">
        <v>10</v>
      </c>
      <c r="D64" s="8">
        <v>8</v>
      </c>
      <c r="E64" s="8">
        <v>8</v>
      </c>
      <c r="F64" s="8">
        <v>8</v>
      </c>
      <c r="G64" s="37">
        <f>AVERAGE(D64:F64)</f>
        <v>8</v>
      </c>
      <c r="H64" s="241" t="str">
        <f>IF(G64&lt;$I$163,"Under",IF(AND(G64&gt;=$I$163,G64&lt;=$I$165),"Normal",IF(G64&gt;=$I$165,"Over","Prøv igen")))</f>
        <v>Over</v>
      </c>
      <c r="I64" s="76">
        <f>+G64</f>
        <v>8</v>
      </c>
      <c r="J64" s="77">
        <f>+G65</f>
        <v>49.297924528301884</v>
      </c>
      <c r="K64" s="83">
        <f>+G66</f>
        <v>6.6603773584905671E-2</v>
      </c>
      <c r="L64" s="79">
        <f>+G67</f>
        <v>145.17760000000001</v>
      </c>
      <c r="M64" s="82">
        <f>+G68</f>
        <v>7.2588800000000013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30"/>
    </row>
    <row r="65" spans="1:52">
      <c r="A65" s="259"/>
      <c r="B65" s="17" t="s">
        <v>3</v>
      </c>
      <c r="C65" s="18" t="s">
        <v>8</v>
      </c>
      <c r="D65" s="11">
        <f>(D64+$Q$6)/$Q$5-$Q$3</f>
        <v>49.297924528301891</v>
      </c>
      <c r="E65" s="11">
        <f>(E64+$Q$6)/$Q$5-$Q$3</f>
        <v>49.297924528301891</v>
      </c>
      <c r="F65" s="11">
        <f>(F64+$Q$6)/$Q$5-$Q$3</f>
        <v>49.297924528301891</v>
      </c>
      <c r="G65" s="30">
        <f>AVERAGE(D65:F65)</f>
        <v>49.297924528301884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30"/>
    </row>
    <row r="66" spans="1:52">
      <c r="A66" s="259"/>
      <c r="B66" s="17" t="s">
        <v>4</v>
      </c>
      <c r="C66" s="19" t="s">
        <v>9</v>
      </c>
      <c r="D66" s="4">
        <f>+(D65+$Q$3)/$Q$2</f>
        <v>6.6603773584905671E-2</v>
      </c>
      <c r="E66" s="4">
        <f>+(E65+$Q$3)/$Q$2</f>
        <v>6.6603773584905671E-2</v>
      </c>
      <c r="F66" s="4">
        <f>+(F65+$Q$3)/$Q$2</f>
        <v>6.6603773584905671E-2</v>
      </c>
      <c r="G66" s="31">
        <f>AVERAGE(D66:F66)</f>
        <v>6.6603773584905671E-2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30"/>
    </row>
    <row r="67" spans="1:52">
      <c r="A67" s="260"/>
      <c r="B67" s="17" t="s">
        <v>6</v>
      </c>
      <c r="C67" s="19" t="s">
        <v>11</v>
      </c>
      <c r="D67" s="11">
        <f>D64*$Q$8</f>
        <v>145.17760000000001</v>
      </c>
      <c r="E67" s="11">
        <f>E64*$Q$8</f>
        <v>145.17760000000001</v>
      </c>
      <c r="F67" s="11">
        <f>F64*$Q$8</f>
        <v>145.17760000000001</v>
      </c>
      <c r="G67" s="30">
        <f t="shared" ref="G67:G68" si="12">AVERAGE(D67:F67)</f>
        <v>145.17760000000001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30"/>
    </row>
    <row r="68" spans="1:52" ht="15.75" thickBot="1">
      <c r="A68" s="261"/>
      <c r="B68" s="20" t="s">
        <v>7</v>
      </c>
      <c r="C68" s="21" t="s">
        <v>12</v>
      </c>
      <c r="D68" s="22">
        <f>$P$10*10*D67/1000</f>
        <v>7.2588800000000013</v>
      </c>
      <c r="E68" s="22">
        <f>$P$10*10*E67/1000</f>
        <v>7.2588800000000013</v>
      </c>
      <c r="F68" s="22">
        <f>$P$10*10*F67/1000</f>
        <v>7.2588800000000013</v>
      </c>
      <c r="G68" s="32">
        <f t="shared" si="12"/>
        <v>7.2588800000000013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30"/>
    </row>
    <row r="69" spans="1:52" ht="15.75" thickBot="1">
      <c r="A69" s="258">
        <v>14</v>
      </c>
      <c r="B69" s="24" t="s">
        <v>5</v>
      </c>
      <c r="C69" s="36" t="s">
        <v>10</v>
      </c>
      <c r="D69" s="8">
        <v>9.8000000000000007</v>
      </c>
      <c r="E69" s="8">
        <v>9.8000000000000007</v>
      </c>
      <c r="F69" s="8">
        <v>9.8000000000000007</v>
      </c>
      <c r="G69" s="37">
        <f>AVERAGE(D69:F69)</f>
        <v>9.8000000000000007</v>
      </c>
      <c r="H69" s="241" t="str">
        <f>IF(G69&lt;$I$163,"Under",IF(AND(G69&gt;=$I$163,G69&lt;=$I$165),"Normal",IF(G69&gt;=$I$165,"Over","Prøv igen")))</f>
        <v>Over</v>
      </c>
      <c r="I69" s="76">
        <f>+G69</f>
        <v>9.8000000000000007</v>
      </c>
      <c r="J69" s="77">
        <f>+G70</f>
        <v>61.671509433962264</v>
      </c>
      <c r="K69" s="83">
        <f>+G71</f>
        <v>7.79245283018868E-2</v>
      </c>
      <c r="L69" s="79">
        <f>+G72</f>
        <v>177.84256000000002</v>
      </c>
      <c r="M69" s="82">
        <f>+G73</f>
        <v>8.8921280000000014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30"/>
    </row>
    <row r="70" spans="1:52">
      <c r="A70" s="259"/>
      <c r="B70" s="17" t="s">
        <v>3</v>
      </c>
      <c r="C70" s="18" t="s">
        <v>8</v>
      </c>
      <c r="D70" s="11">
        <f>(D69+$Q$6)/$Q$5-$Q$3</f>
        <v>61.671509433962271</v>
      </c>
      <c r="E70" s="11">
        <f>(E69+$Q$6)/$Q$5-$Q$3</f>
        <v>61.671509433962271</v>
      </c>
      <c r="F70" s="11">
        <f>(F69+$Q$6)/$Q$5-$Q$3</f>
        <v>61.671509433962271</v>
      </c>
      <c r="G70" s="30">
        <f>AVERAGE(D70:F70)</f>
        <v>61.671509433962264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30"/>
    </row>
    <row r="71" spans="1:52">
      <c r="A71" s="259"/>
      <c r="B71" s="17" t="s">
        <v>4</v>
      </c>
      <c r="C71" s="19" t="s">
        <v>9</v>
      </c>
      <c r="D71" s="4">
        <f>+(D70+$Q$3)/$Q$2</f>
        <v>7.79245283018868E-2</v>
      </c>
      <c r="E71" s="4">
        <f>+(E70+$Q$3)/$Q$2</f>
        <v>7.79245283018868E-2</v>
      </c>
      <c r="F71" s="4">
        <f>+(F70+$Q$3)/$Q$2</f>
        <v>7.79245283018868E-2</v>
      </c>
      <c r="G71" s="31">
        <f>AVERAGE(D71:F71)</f>
        <v>7.79245283018868E-2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30"/>
    </row>
    <row r="72" spans="1:52">
      <c r="A72" s="260"/>
      <c r="B72" s="17" t="s">
        <v>6</v>
      </c>
      <c r="C72" s="19" t="s">
        <v>11</v>
      </c>
      <c r="D72" s="11">
        <f>D69*$Q$8</f>
        <v>177.84256000000002</v>
      </c>
      <c r="E72" s="11">
        <f>E69*$Q$8</f>
        <v>177.84256000000002</v>
      </c>
      <c r="F72" s="11">
        <f>F69*$Q$8</f>
        <v>177.84256000000002</v>
      </c>
      <c r="G72" s="30">
        <f t="shared" ref="G72:G73" si="13">AVERAGE(D72:F72)</f>
        <v>177.84256000000002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30"/>
    </row>
    <row r="73" spans="1:52" ht="15.75" thickBot="1">
      <c r="A73" s="261"/>
      <c r="B73" s="20" t="s">
        <v>7</v>
      </c>
      <c r="C73" s="21" t="s">
        <v>12</v>
      </c>
      <c r="D73" s="22">
        <f>$P$10*10*D72/1000</f>
        <v>8.8921280000000014</v>
      </c>
      <c r="E73" s="22">
        <f>$P$10*10*E72/1000</f>
        <v>8.8921280000000014</v>
      </c>
      <c r="F73" s="22">
        <f>$P$10*10*F72/1000</f>
        <v>8.8921280000000014</v>
      </c>
      <c r="G73" s="32">
        <f t="shared" si="13"/>
        <v>8.8921280000000014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30"/>
    </row>
    <row r="74" spans="1:52" ht="15.75" thickBot="1">
      <c r="A74" s="258">
        <v>15</v>
      </c>
      <c r="B74" s="24" t="s">
        <v>5</v>
      </c>
      <c r="C74" s="36" t="s">
        <v>10</v>
      </c>
      <c r="D74" s="8">
        <v>9.4</v>
      </c>
      <c r="E74" s="8">
        <v>9.4</v>
      </c>
      <c r="F74" s="8">
        <v>9.4</v>
      </c>
      <c r="G74" s="37">
        <f>AVERAGE(D74:F74)</f>
        <v>9.4</v>
      </c>
      <c r="H74" s="241" t="str">
        <f>IF(G74&lt;$I$163,"Under",IF(AND(G74&gt;=$I$163,G74&lt;=$I$165),"Normal",IF(G74&gt;=$I$165,"Over","Prøv igen")))</f>
        <v>Over</v>
      </c>
      <c r="I74" s="76">
        <f>+G74</f>
        <v>9.4</v>
      </c>
      <c r="J74" s="77">
        <f>+G75</f>
        <v>58.921823899371077</v>
      </c>
      <c r="K74" s="83">
        <f>+G76</f>
        <v>7.5408805031446549E-2</v>
      </c>
      <c r="L74" s="79">
        <f>+G77</f>
        <v>170.58368000000002</v>
      </c>
      <c r="M74" s="82">
        <f>+G78</f>
        <v>8.5291840000000008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30"/>
    </row>
    <row r="75" spans="1:52">
      <c r="A75" s="259"/>
      <c r="B75" s="17" t="s">
        <v>3</v>
      </c>
      <c r="C75" s="18" t="s">
        <v>8</v>
      </c>
      <c r="D75" s="11">
        <f>(D74+$Q$6)/$Q$5-$Q$3</f>
        <v>58.921823899371077</v>
      </c>
      <c r="E75" s="11">
        <f>(E74+$Q$6)/$Q$5-$Q$3</f>
        <v>58.921823899371077</v>
      </c>
      <c r="F75" s="11">
        <f>(F74+$Q$6)/$Q$5-$Q$3</f>
        <v>58.921823899371077</v>
      </c>
      <c r="G75" s="30">
        <f>AVERAGE(D75:F75)</f>
        <v>58.921823899371077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30"/>
    </row>
    <row r="76" spans="1:52">
      <c r="A76" s="259"/>
      <c r="B76" s="17" t="s">
        <v>4</v>
      </c>
      <c r="C76" s="19" t="s">
        <v>9</v>
      </c>
      <c r="D76" s="4">
        <f>+(D75+$Q$3)/$Q$2</f>
        <v>7.5408805031446549E-2</v>
      </c>
      <c r="E76" s="4">
        <f>+(E75+$Q$3)/$Q$2</f>
        <v>7.5408805031446549E-2</v>
      </c>
      <c r="F76" s="4">
        <f>+(F75+$Q$3)/$Q$2</f>
        <v>7.5408805031446549E-2</v>
      </c>
      <c r="G76" s="31">
        <f>AVERAGE(D76:F76)</f>
        <v>7.5408805031446549E-2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30"/>
    </row>
    <row r="77" spans="1:52">
      <c r="A77" s="260"/>
      <c r="B77" s="17" t="s">
        <v>6</v>
      </c>
      <c r="C77" s="19" t="s">
        <v>11</v>
      </c>
      <c r="D77" s="11">
        <f>D74*$Q$8</f>
        <v>170.58368000000002</v>
      </c>
      <c r="E77" s="11">
        <f>E74*$Q$8</f>
        <v>170.58368000000002</v>
      </c>
      <c r="F77" s="11">
        <f>F74*$Q$8</f>
        <v>170.58368000000002</v>
      </c>
      <c r="G77" s="30">
        <f t="shared" ref="G77:G78" si="14">AVERAGE(D77:F77)</f>
        <v>170.58368000000002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30"/>
    </row>
    <row r="78" spans="1:52" ht="15.75" thickBot="1">
      <c r="A78" s="261"/>
      <c r="B78" s="20" t="s">
        <v>7</v>
      </c>
      <c r="C78" s="21" t="s">
        <v>12</v>
      </c>
      <c r="D78" s="22">
        <f>$P$10*10*D77/1000</f>
        <v>8.5291840000000008</v>
      </c>
      <c r="E78" s="22">
        <f>$P$10*10*E77/1000</f>
        <v>8.5291840000000008</v>
      </c>
      <c r="F78" s="22">
        <f>$P$10*10*F77/1000</f>
        <v>8.5291840000000008</v>
      </c>
      <c r="G78" s="32">
        <f t="shared" si="14"/>
        <v>8.5291840000000008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30"/>
    </row>
    <row r="79" spans="1:52" ht="15.75" thickBot="1">
      <c r="A79" s="258">
        <v>16</v>
      </c>
      <c r="B79" s="24" t="s">
        <v>5</v>
      </c>
      <c r="C79" s="36" t="s">
        <v>10</v>
      </c>
      <c r="D79" s="8">
        <v>8</v>
      </c>
      <c r="E79" s="8">
        <v>8</v>
      </c>
      <c r="F79" s="8">
        <v>8</v>
      </c>
      <c r="G79" s="37">
        <f>AVERAGE(D79:F79)</f>
        <v>8</v>
      </c>
      <c r="H79" s="241" t="str">
        <f>IF(G79&lt;$I$163,"Under",IF(AND(G79&gt;=$I$163,G79&lt;=$I$165),"Normal",IF(G79&gt;=$I$165,"Over","Prøv igen")))</f>
        <v>Over</v>
      </c>
      <c r="I79" s="76">
        <f>+G79</f>
        <v>8</v>
      </c>
      <c r="J79" s="77">
        <f>+G80</f>
        <v>49.297924528301884</v>
      </c>
      <c r="K79" s="83">
        <f>+G81</f>
        <v>6.6603773584905671E-2</v>
      </c>
      <c r="L79" s="79">
        <f>+G82</f>
        <v>145.17760000000001</v>
      </c>
      <c r="M79" s="82">
        <f>+G83</f>
        <v>7.2588800000000013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30"/>
    </row>
    <row r="80" spans="1:52">
      <c r="A80" s="259"/>
      <c r="B80" s="17" t="s">
        <v>3</v>
      </c>
      <c r="C80" s="18" t="s">
        <v>8</v>
      </c>
      <c r="D80" s="11">
        <f>(D79+$Q$6)/$Q$5-$Q$3</f>
        <v>49.297924528301891</v>
      </c>
      <c r="E80" s="11">
        <f>(E79+$Q$6)/$Q$5-$Q$3</f>
        <v>49.297924528301891</v>
      </c>
      <c r="F80" s="11">
        <f>(F79+$Q$6)/$Q$5-$Q$3</f>
        <v>49.297924528301891</v>
      </c>
      <c r="G80" s="30">
        <f>AVERAGE(D80:F80)</f>
        <v>49.297924528301884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30"/>
    </row>
    <row r="81" spans="1:52">
      <c r="A81" s="259"/>
      <c r="B81" s="17" t="s">
        <v>4</v>
      </c>
      <c r="C81" s="19" t="s">
        <v>9</v>
      </c>
      <c r="D81" s="4">
        <f>+(D80+$Q$3)/$Q$2</f>
        <v>6.6603773584905671E-2</v>
      </c>
      <c r="E81" s="4">
        <f>+(E80+$Q$3)/$Q$2</f>
        <v>6.6603773584905671E-2</v>
      </c>
      <c r="F81" s="4">
        <f>+(F80+$Q$3)/$Q$2</f>
        <v>6.6603773584905671E-2</v>
      </c>
      <c r="G81" s="31">
        <f>AVERAGE(D81:F81)</f>
        <v>6.6603773584905671E-2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30"/>
    </row>
    <row r="82" spans="1:52">
      <c r="A82" s="260"/>
      <c r="B82" s="17" t="s">
        <v>6</v>
      </c>
      <c r="C82" s="19" t="s">
        <v>11</v>
      </c>
      <c r="D82" s="11">
        <f>D79*$Q$8</f>
        <v>145.17760000000001</v>
      </c>
      <c r="E82" s="11">
        <f>E79*$Q$8</f>
        <v>145.17760000000001</v>
      </c>
      <c r="F82" s="11">
        <f>F79*$Q$8</f>
        <v>145.17760000000001</v>
      </c>
      <c r="G82" s="30">
        <f t="shared" ref="G82:G83" si="15">AVERAGE(D82:F82)</f>
        <v>145.17760000000001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30"/>
    </row>
    <row r="83" spans="1:52" ht="15.75" thickBot="1">
      <c r="A83" s="261"/>
      <c r="B83" s="20" t="s">
        <v>7</v>
      </c>
      <c r="C83" s="21" t="s">
        <v>12</v>
      </c>
      <c r="D83" s="22">
        <f>$P$10*10*D82/1000</f>
        <v>7.2588800000000013</v>
      </c>
      <c r="E83" s="22">
        <f>$P$10*10*E82/1000</f>
        <v>7.2588800000000013</v>
      </c>
      <c r="F83" s="22">
        <f>$P$10*10*F82/1000</f>
        <v>7.2588800000000013</v>
      </c>
      <c r="G83" s="32">
        <f t="shared" si="15"/>
        <v>7.2588800000000013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30"/>
    </row>
    <row r="84" spans="1:52" ht="15.75" thickBot="1">
      <c r="A84" s="258">
        <v>17</v>
      </c>
      <c r="B84" s="24" t="s">
        <v>5</v>
      </c>
      <c r="C84" s="36" t="s">
        <v>10</v>
      </c>
      <c r="D84" s="8">
        <v>8.6999999999999993</v>
      </c>
      <c r="E84" s="8">
        <v>8.6999999999999993</v>
      </c>
      <c r="F84" s="8">
        <v>8.6999999999999993</v>
      </c>
      <c r="G84" s="37">
        <f>AVERAGE(D84:F84)</f>
        <v>8.6999999999999993</v>
      </c>
      <c r="H84" s="241" t="str">
        <f>IF(G84&lt;$I$163,"Under",IF(AND(G84&gt;=$I$163,G84&lt;=$I$165),"Normal",IF(G84&gt;=$I$165,"Over","Prøv igen")))</f>
        <v>Over</v>
      </c>
      <c r="I84" s="76">
        <f>+G84</f>
        <v>8.6999999999999993</v>
      </c>
      <c r="J84" s="77">
        <f>+G85</f>
        <v>54.109874213836484</v>
      </c>
      <c r="K84" s="83">
        <f>+G86</f>
        <v>7.1006289308176096E-2</v>
      </c>
      <c r="L84" s="79">
        <f>+G87</f>
        <v>157.88064</v>
      </c>
      <c r="M84" s="82">
        <f>+G88</f>
        <v>7.8940320000000002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30"/>
    </row>
    <row r="85" spans="1:52">
      <c r="A85" s="259"/>
      <c r="B85" s="17" t="s">
        <v>3</v>
      </c>
      <c r="C85" s="18" t="s">
        <v>8</v>
      </c>
      <c r="D85" s="11">
        <f>(D84+$Q$6)/$Q$5-$Q$3</f>
        <v>54.109874213836477</v>
      </c>
      <c r="E85" s="11">
        <f>(E84+$Q$6)/$Q$5-$Q$3</f>
        <v>54.109874213836477</v>
      </c>
      <c r="F85" s="11">
        <f>(F84+$Q$6)/$Q$5-$Q$3</f>
        <v>54.109874213836477</v>
      </c>
      <c r="G85" s="30">
        <f>AVERAGE(D85:F85)</f>
        <v>54.109874213836484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30"/>
    </row>
    <row r="86" spans="1:52">
      <c r="A86" s="259"/>
      <c r="B86" s="17" t="s">
        <v>4</v>
      </c>
      <c r="C86" s="19" t="s">
        <v>9</v>
      </c>
      <c r="D86" s="4">
        <f>+(D85+$Q$3)/$Q$2</f>
        <v>7.1006289308176096E-2</v>
      </c>
      <c r="E86" s="4">
        <f>+(E85+$Q$3)/$Q$2</f>
        <v>7.1006289308176096E-2</v>
      </c>
      <c r="F86" s="4">
        <f>+(F85+$Q$3)/$Q$2</f>
        <v>7.1006289308176096E-2</v>
      </c>
      <c r="G86" s="31">
        <f>AVERAGE(D86:F86)</f>
        <v>7.1006289308176096E-2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30"/>
    </row>
    <row r="87" spans="1:52">
      <c r="A87" s="260"/>
      <c r="B87" s="17" t="s">
        <v>6</v>
      </c>
      <c r="C87" s="19" t="s">
        <v>11</v>
      </c>
      <c r="D87" s="11">
        <f>D84*$Q$8</f>
        <v>157.88064</v>
      </c>
      <c r="E87" s="11">
        <f>E84*$Q$8</f>
        <v>157.88064</v>
      </c>
      <c r="F87" s="11">
        <f>F84*$Q$8</f>
        <v>157.88064</v>
      </c>
      <c r="G87" s="30">
        <f t="shared" ref="G87:G88" si="16">AVERAGE(D87:F87)</f>
        <v>157.88064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30"/>
    </row>
    <row r="88" spans="1:52" ht="15.75" thickBot="1">
      <c r="A88" s="261"/>
      <c r="B88" s="20" t="s">
        <v>7</v>
      </c>
      <c r="C88" s="21" t="s">
        <v>12</v>
      </c>
      <c r="D88" s="22">
        <f>$P$10*10*D87/1000</f>
        <v>7.8940320000000002</v>
      </c>
      <c r="E88" s="22">
        <f>$P$10*10*E87/1000</f>
        <v>7.8940320000000002</v>
      </c>
      <c r="F88" s="22">
        <f>$P$10*10*F87/1000</f>
        <v>7.8940320000000002</v>
      </c>
      <c r="G88" s="32">
        <f t="shared" si="16"/>
        <v>7.8940320000000002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30"/>
    </row>
    <row r="89" spans="1:52" ht="15.75" thickBot="1">
      <c r="A89" s="258">
        <v>18</v>
      </c>
      <c r="B89" s="24" t="s">
        <v>5</v>
      </c>
      <c r="C89" s="36" t="s">
        <v>10</v>
      </c>
      <c r="D89" s="8">
        <v>9.4</v>
      </c>
      <c r="E89" s="8">
        <v>9.4</v>
      </c>
      <c r="F89" s="8">
        <v>9.4</v>
      </c>
      <c r="G89" s="37">
        <f>AVERAGE(D89:F89)</f>
        <v>9.4</v>
      </c>
      <c r="H89" s="241" t="str">
        <f>IF(G89&lt;$I$163,"Under",IF(AND(G89&gt;=$I$163,G89&lt;=$I$165),"Normal",IF(G89&gt;=$I$165,"Over","Prøv igen")))</f>
        <v>Over</v>
      </c>
      <c r="I89" s="76">
        <f>+G89</f>
        <v>9.4</v>
      </c>
      <c r="J89" s="77">
        <f>+G90</f>
        <v>58.921823899371077</v>
      </c>
      <c r="K89" s="78">
        <f>+G91</f>
        <v>7.5408805031446549E-2</v>
      </c>
      <c r="L89" s="79">
        <f>+G92</f>
        <v>170.58368000000002</v>
      </c>
      <c r="M89" s="80">
        <f>+G93</f>
        <v>8.5291840000000008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30"/>
    </row>
    <row r="90" spans="1:52">
      <c r="A90" s="259"/>
      <c r="B90" s="17" t="s">
        <v>3</v>
      </c>
      <c r="C90" s="18" t="s">
        <v>8</v>
      </c>
      <c r="D90" s="11">
        <f>(D89+$Q$6)/$Q$5-$Q$3</f>
        <v>58.921823899371077</v>
      </c>
      <c r="E90" s="11">
        <f>(E89+$Q$6)/$Q$5-$Q$3</f>
        <v>58.921823899371077</v>
      </c>
      <c r="F90" s="11">
        <f>(F89+$Q$6)/$Q$5-$Q$3</f>
        <v>58.921823899371077</v>
      </c>
      <c r="G90" s="30">
        <f>AVERAGE(D90:F90)</f>
        <v>58.921823899371077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30"/>
    </row>
    <row r="91" spans="1:52">
      <c r="A91" s="259"/>
      <c r="B91" s="17" t="s">
        <v>4</v>
      </c>
      <c r="C91" s="19" t="s">
        <v>9</v>
      </c>
      <c r="D91" s="4">
        <f>+(D90+$Q$3)/$Q$2</f>
        <v>7.5408805031446549E-2</v>
      </c>
      <c r="E91" s="4">
        <f>+(E90+$Q$3)/$Q$2</f>
        <v>7.5408805031446549E-2</v>
      </c>
      <c r="F91" s="4">
        <f>+(F90+$Q$3)/$Q$2</f>
        <v>7.5408805031446549E-2</v>
      </c>
      <c r="G91" s="31">
        <f>AVERAGE(D91:F91)</f>
        <v>7.5408805031446549E-2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30"/>
    </row>
    <row r="92" spans="1:52">
      <c r="A92" s="260"/>
      <c r="B92" s="17" t="s">
        <v>6</v>
      </c>
      <c r="C92" s="19" t="s">
        <v>11</v>
      </c>
      <c r="D92" s="11">
        <f>D89*$Q$8</f>
        <v>170.58368000000002</v>
      </c>
      <c r="E92" s="11">
        <f>E89*$Q$8</f>
        <v>170.58368000000002</v>
      </c>
      <c r="F92" s="11">
        <f>F89*$Q$8</f>
        <v>170.58368000000002</v>
      </c>
      <c r="G92" s="30">
        <f t="shared" ref="G92:G93" si="17">AVERAGE(D92:F92)</f>
        <v>170.58368000000002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30"/>
    </row>
    <row r="93" spans="1:52" ht="15.75" thickBot="1">
      <c r="A93" s="261"/>
      <c r="B93" s="20" t="s">
        <v>7</v>
      </c>
      <c r="C93" s="21" t="s">
        <v>12</v>
      </c>
      <c r="D93" s="22">
        <f>$P$10*10*D92/1000</f>
        <v>8.5291840000000008</v>
      </c>
      <c r="E93" s="22">
        <f>$P$10*10*E92/1000</f>
        <v>8.5291840000000008</v>
      </c>
      <c r="F93" s="22">
        <f>$P$10*10*F92/1000</f>
        <v>8.5291840000000008</v>
      </c>
      <c r="G93" s="32">
        <f t="shared" si="17"/>
        <v>8.5291840000000008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30"/>
    </row>
    <row r="94" spans="1:52" ht="15.75" thickBot="1">
      <c r="A94" s="258">
        <v>19</v>
      </c>
      <c r="B94" s="24" t="s">
        <v>5</v>
      </c>
      <c r="C94" s="36" t="s">
        <v>10</v>
      </c>
      <c r="D94" s="8">
        <v>8</v>
      </c>
      <c r="E94" s="8">
        <v>8</v>
      </c>
      <c r="F94" s="8">
        <v>8</v>
      </c>
      <c r="G94" s="37">
        <f>AVERAGE(D94:F94)</f>
        <v>8</v>
      </c>
      <c r="H94" s="241" t="str">
        <f>IF(G94&lt;$I$163,"Under",IF(AND(G94&gt;=$I$163,G94&lt;=$I$165),"Normal",IF(G94&gt;=$I$165,"Over","Prøv igen")))</f>
        <v>Over</v>
      </c>
      <c r="I94" s="76">
        <f>+G94</f>
        <v>8</v>
      </c>
      <c r="J94" s="77">
        <f>+G95</f>
        <v>49.297924528301884</v>
      </c>
      <c r="K94" s="83">
        <f>+G96</f>
        <v>6.6603773584905671E-2</v>
      </c>
      <c r="L94" s="79">
        <f>+G97</f>
        <v>145.17760000000001</v>
      </c>
      <c r="M94" s="82">
        <f>+G98</f>
        <v>7.2588800000000013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30"/>
    </row>
    <row r="95" spans="1:52">
      <c r="A95" s="259"/>
      <c r="B95" s="17" t="s">
        <v>3</v>
      </c>
      <c r="C95" s="18" t="s">
        <v>8</v>
      </c>
      <c r="D95" s="11">
        <f>(D94+$Q$6)/$Q$5-$Q$3</f>
        <v>49.297924528301891</v>
      </c>
      <c r="E95" s="11">
        <f>(E94+$Q$6)/$Q$5-$Q$3</f>
        <v>49.297924528301891</v>
      </c>
      <c r="F95" s="11">
        <f>(F94+$Q$6)/$Q$5-$Q$3</f>
        <v>49.297924528301891</v>
      </c>
      <c r="G95" s="30">
        <f>AVERAGE(D95:F95)</f>
        <v>49.297924528301884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30"/>
    </row>
    <row r="96" spans="1:52">
      <c r="A96" s="259"/>
      <c r="B96" s="17" t="s">
        <v>4</v>
      </c>
      <c r="C96" s="19" t="s">
        <v>9</v>
      </c>
      <c r="D96" s="4">
        <f>+(D95+$Q$3)/$Q$2</f>
        <v>6.6603773584905671E-2</v>
      </c>
      <c r="E96" s="4">
        <f>+(E95+$Q$3)/$Q$2</f>
        <v>6.6603773584905671E-2</v>
      </c>
      <c r="F96" s="4">
        <f>+(F95+$Q$3)/$Q$2</f>
        <v>6.6603773584905671E-2</v>
      </c>
      <c r="G96" s="31">
        <f>AVERAGE(D96:F96)</f>
        <v>6.6603773584905671E-2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30"/>
    </row>
    <row r="97" spans="1:52">
      <c r="A97" s="260"/>
      <c r="B97" s="17" t="s">
        <v>6</v>
      </c>
      <c r="C97" s="19" t="s">
        <v>11</v>
      </c>
      <c r="D97" s="11">
        <f>D94*$Q$8</f>
        <v>145.17760000000001</v>
      </c>
      <c r="E97" s="11">
        <f>E94*$Q$8</f>
        <v>145.17760000000001</v>
      </c>
      <c r="F97" s="11">
        <f>F94*$Q$8</f>
        <v>145.17760000000001</v>
      </c>
      <c r="G97" s="30">
        <f t="shared" ref="G97:G98" si="18">AVERAGE(D97:F97)</f>
        <v>145.17760000000001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30"/>
    </row>
    <row r="98" spans="1:52" ht="15.75" thickBot="1">
      <c r="A98" s="261"/>
      <c r="B98" s="20" t="s">
        <v>7</v>
      </c>
      <c r="C98" s="21" t="s">
        <v>12</v>
      </c>
      <c r="D98" s="22">
        <f>$P$10*10*D97/1000</f>
        <v>7.2588800000000013</v>
      </c>
      <c r="E98" s="22">
        <f>$P$10*10*E97/1000</f>
        <v>7.2588800000000013</v>
      </c>
      <c r="F98" s="22">
        <f>$P$10*10*F97/1000</f>
        <v>7.2588800000000013</v>
      </c>
      <c r="G98" s="32">
        <f t="shared" si="18"/>
        <v>7.2588800000000013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30"/>
    </row>
    <row r="99" spans="1:52" ht="15.75" thickBot="1">
      <c r="A99" s="258">
        <v>20</v>
      </c>
      <c r="B99" s="24" t="s">
        <v>5</v>
      </c>
      <c r="C99" s="36" t="s">
        <v>10</v>
      </c>
      <c r="D99" s="8">
        <v>9.3000000000000007</v>
      </c>
      <c r="E99" s="8">
        <v>9.3000000000000007</v>
      </c>
      <c r="F99" s="8">
        <v>9.3000000000000007</v>
      </c>
      <c r="G99" s="37">
        <f>AVERAGE(D99:F99)</f>
        <v>9.3000000000000007</v>
      </c>
      <c r="H99" s="241" t="str">
        <f>IF(G99&lt;$I$163,"Under",IF(AND(G99&gt;=$I$163,G99&lt;=$I$165),"Normal",IF(G99&gt;=$I$165,"Over","Prøv igen")))</f>
        <v>Over</v>
      </c>
      <c r="I99" s="76">
        <f>+G99</f>
        <v>9.3000000000000007</v>
      </c>
      <c r="J99" s="77">
        <f>+G100</f>
        <v>58.234402515723275</v>
      </c>
      <c r="K99" s="83">
        <f>+G101</f>
        <v>7.4779874213836486E-2</v>
      </c>
      <c r="L99" s="79">
        <f>+G102</f>
        <v>168.76896000000002</v>
      </c>
      <c r="M99" s="82">
        <f>+G103</f>
        <v>8.4384480000000011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30"/>
    </row>
    <row r="100" spans="1:52">
      <c r="A100" s="259"/>
      <c r="B100" s="17" t="s">
        <v>3</v>
      </c>
      <c r="C100" s="18" t="s">
        <v>8</v>
      </c>
      <c r="D100" s="11">
        <f>(D99+$Q$6)/$Q$5-$Q$3</f>
        <v>58.234402515723275</v>
      </c>
      <c r="E100" s="11">
        <f>(E99+$Q$6)/$Q$5-$Q$3</f>
        <v>58.234402515723275</v>
      </c>
      <c r="F100" s="11">
        <f>(F99+$Q$6)/$Q$5-$Q$3</f>
        <v>58.234402515723275</v>
      </c>
      <c r="G100" s="30">
        <f>AVERAGE(D100:F100)</f>
        <v>58.234402515723275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30"/>
    </row>
    <row r="101" spans="1:52">
      <c r="A101" s="259"/>
      <c r="B101" s="17" t="s">
        <v>4</v>
      </c>
      <c r="C101" s="19" t="s">
        <v>9</v>
      </c>
      <c r="D101" s="4">
        <f>+(D100+$Q$3)/$Q$2</f>
        <v>7.4779874213836486E-2</v>
      </c>
      <c r="E101" s="4">
        <f>+(E100+$Q$3)/$Q$2</f>
        <v>7.4779874213836486E-2</v>
      </c>
      <c r="F101" s="4">
        <f>+(F100+$Q$3)/$Q$2</f>
        <v>7.4779874213836486E-2</v>
      </c>
      <c r="G101" s="31">
        <f>AVERAGE(D101:F101)</f>
        <v>7.4779874213836486E-2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30"/>
    </row>
    <row r="102" spans="1:52">
      <c r="A102" s="260"/>
      <c r="B102" s="17" t="s">
        <v>6</v>
      </c>
      <c r="C102" s="19" t="s">
        <v>11</v>
      </c>
      <c r="D102" s="11">
        <f>D99*$Q$8</f>
        <v>168.76896000000002</v>
      </c>
      <c r="E102" s="11">
        <f>E99*$Q$8</f>
        <v>168.76896000000002</v>
      </c>
      <c r="F102" s="11">
        <f>F99*$Q$8</f>
        <v>168.76896000000002</v>
      </c>
      <c r="G102" s="30">
        <f t="shared" ref="G102:G103" si="19">AVERAGE(D102:F102)</f>
        <v>168.76896000000002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130"/>
    </row>
    <row r="103" spans="1:52" ht="15.75" thickBot="1">
      <c r="A103" s="261"/>
      <c r="B103" s="20" t="s">
        <v>7</v>
      </c>
      <c r="C103" s="21" t="s">
        <v>12</v>
      </c>
      <c r="D103" s="22">
        <f>$P$10*10*D102/1000</f>
        <v>8.4384480000000011</v>
      </c>
      <c r="E103" s="22">
        <f>$P$10*10*E102/1000</f>
        <v>8.4384480000000011</v>
      </c>
      <c r="F103" s="22">
        <f>$P$10*10*F102/1000</f>
        <v>8.4384480000000011</v>
      </c>
      <c r="G103" s="32">
        <f t="shared" si="19"/>
        <v>8.4384480000000011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130"/>
    </row>
    <row r="104" spans="1:52" ht="15.75" thickBot="1">
      <c r="A104" s="255">
        <v>21</v>
      </c>
      <c r="B104" s="24" t="s">
        <v>5</v>
      </c>
      <c r="C104" s="36" t="s">
        <v>10</v>
      </c>
      <c r="D104" s="8">
        <v>9.4</v>
      </c>
      <c r="E104" s="8">
        <v>9.4</v>
      </c>
      <c r="F104" s="8">
        <v>9.4</v>
      </c>
      <c r="G104" s="37">
        <f>AVERAGE(D104:F104)</f>
        <v>9.4</v>
      </c>
      <c r="H104" s="241" t="str">
        <f>IF(G104&lt;$I$163,"Under",IF(AND(G104&gt;=$I$163,G104&lt;=$I$165),"Normal",IF(G104&gt;=$I$165,"Over","Prøv igen")))</f>
        <v>Over</v>
      </c>
      <c r="I104" s="76">
        <f>+G104</f>
        <v>9.4</v>
      </c>
      <c r="J104" s="77">
        <f>+G105</f>
        <v>58.921823899371077</v>
      </c>
      <c r="K104" s="83">
        <f>+G106</f>
        <v>7.5408805031446549E-2</v>
      </c>
      <c r="L104" s="79">
        <f>+G107</f>
        <v>170.58368000000002</v>
      </c>
      <c r="M104" s="82">
        <f>+G108</f>
        <v>8.5291840000000008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130"/>
    </row>
    <row r="105" spans="1:52">
      <c r="A105" s="256"/>
      <c r="B105" s="17" t="s">
        <v>3</v>
      </c>
      <c r="C105" s="18" t="s">
        <v>8</v>
      </c>
      <c r="D105" s="11">
        <f>(D104+$Q$6)/$Q$5-$Q$3</f>
        <v>58.921823899371077</v>
      </c>
      <c r="E105" s="11">
        <f>(E104+$Q$6)/$Q$5-$Q$3</f>
        <v>58.921823899371077</v>
      </c>
      <c r="F105" s="11">
        <f>(F104+$Q$6)/$Q$5-$Q$3</f>
        <v>58.921823899371077</v>
      </c>
      <c r="G105" s="30">
        <f>AVERAGE(D105:F105)</f>
        <v>58.921823899371077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130"/>
    </row>
    <row r="106" spans="1:52">
      <c r="A106" s="256"/>
      <c r="B106" s="17" t="s">
        <v>4</v>
      </c>
      <c r="C106" s="19" t="s">
        <v>9</v>
      </c>
      <c r="D106" s="4">
        <f>+(D105+$Q$3)/$Q$2</f>
        <v>7.5408805031446549E-2</v>
      </c>
      <c r="E106" s="4">
        <f>+(E105+$Q$3)/$Q$2</f>
        <v>7.5408805031446549E-2</v>
      </c>
      <c r="F106" s="4">
        <f>+(F105+$Q$3)/$Q$2</f>
        <v>7.5408805031446549E-2</v>
      </c>
      <c r="G106" s="31">
        <f>AVERAGE(D106:F106)</f>
        <v>7.5408805031446549E-2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130"/>
    </row>
    <row r="107" spans="1:52">
      <c r="A107" s="256"/>
      <c r="B107" s="17" t="s">
        <v>6</v>
      </c>
      <c r="C107" s="19" t="s">
        <v>11</v>
      </c>
      <c r="D107" s="11">
        <f>D104*$Q$8</f>
        <v>170.58368000000002</v>
      </c>
      <c r="E107" s="11">
        <f>E104*$Q$8</f>
        <v>170.58368000000002</v>
      </c>
      <c r="F107" s="11">
        <f>F104*$Q$8</f>
        <v>170.58368000000002</v>
      </c>
      <c r="G107" s="30">
        <f t="shared" ref="G107:G108" si="20">AVERAGE(D107:F107)</f>
        <v>170.58368000000002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130"/>
    </row>
    <row r="108" spans="1:52" ht="15.75" thickBot="1">
      <c r="A108" s="257"/>
      <c r="B108" s="20" t="s">
        <v>7</v>
      </c>
      <c r="C108" s="21" t="s">
        <v>12</v>
      </c>
      <c r="D108" s="22">
        <f>$P$10*10*D107/1000</f>
        <v>8.5291840000000008</v>
      </c>
      <c r="E108" s="22">
        <f>$P$10*10*E107/1000</f>
        <v>8.5291840000000008</v>
      </c>
      <c r="F108" s="22">
        <f>$P$10*10*F107/1000</f>
        <v>8.5291840000000008</v>
      </c>
      <c r="G108" s="32">
        <f t="shared" si="20"/>
        <v>8.5291840000000008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130"/>
    </row>
    <row r="109" spans="1:52" ht="15.75" thickBot="1">
      <c r="A109" s="258">
        <v>22</v>
      </c>
      <c r="B109" s="24" t="s">
        <v>5</v>
      </c>
      <c r="C109" s="36" t="s">
        <v>10</v>
      </c>
      <c r="D109" s="8">
        <v>10.6</v>
      </c>
      <c r="E109" s="8">
        <v>10.6</v>
      </c>
      <c r="F109" s="8">
        <v>10.6</v>
      </c>
      <c r="G109" s="37">
        <f>AVERAGE(D109:F109)</f>
        <v>10.6</v>
      </c>
      <c r="H109" s="241" t="str">
        <f>IF(G109&lt;$I$163,"Under",IF(AND(G109&gt;=$I$163,G109&lt;=$I$165),"Normal",IF(G109&gt;=$I$165,"Over","Prøv igen")))</f>
        <v>Over</v>
      </c>
      <c r="I109" s="76">
        <f>+G109</f>
        <v>10.6</v>
      </c>
      <c r="J109" s="77">
        <f>+G110</f>
        <v>67.170880503144659</v>
      </c>
      <c r="K109" s="83">
        <f>+G111</f>
        <v>8.2955974842767302E-2</v>
      </c>
      <c r="L109" s="79">
        <f>+G112</f>
        <v>192.36032</v>
      </c>
      <c r="M109" s="82">
        <f>+G113</f>
        <v>9.618015999999999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130"/>
    </row>
    <row r="110" spans="1:52">
      <c r="A110" s="259"/>
      <c r="B110" s="17" t="s">
        <v>3</v>
      </c>
      <c r="C110" s="18" t="s">
        <v>8</v>
      </c>
      <c r="D110" s="11">
        <f>(D109+$Q$6)/$Q$5-$Q$3</f>
        <v>67.170880503144659</v>
      </c>
      <c r="E110" s="11">
        <f>(E109+$Q$6)/$Q$5-$Q$3</f>
        <v>67.170880503144659</v>
      </c>
      <c r="F110" s="11">
        <f>(F109+$Q$6)/$Q$5-$Q$3</f>
        <v>67.170880503144659</v>
      </c>
      <c r="G110" s="30">
        <f>AVERAGE(D110:F110)</f>
        <v>67.170880503144659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130"/>
    </row>
    <row r="111" spans="1:52">
      <c r="A111" s="259"/>
      <c r="B111" s="17" t="s">
        <v>4</v>
      </c>
      <c r="C111" s="19" t="s">
        <v>9</v>
      </c>
      <c r="D111" s="4">
        <f>+(D110+$Q$3)/$Q$2</f>
        <v>8.2955974842767302E-2</v>
      </c>
      <c r="E111" s="4">
        <f>+(E110+$Q$3)/$Q$2</f>
        <v>8.2955974842767302E-2</v>
      </c>
      <c r="F111" s="4">
        <f>+(F110+$Q$3)/$Q$2</f>
        <v>8.2955974842767302E-2</v>
      </c>
      <c r="G111" s="31">
        <f>AVERAGE(D111:F111)</f>
        <v>8.2955974842767302E-2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130"/>
    </row>
    <row r="112" spans="1:52">
      <c r="A112" s="260"/>
      <c r="B112" s="17" t="s">
        <v>6</v>
      </c>
      <c r="C112" s="19" t="s">
        <v>11</v>
      </c>
      <c r="D112" s="11">
        <f>D109*$Q$8</f>
        <v>192.36032</v>
      </c>
      <c r="E112" s="11">
        <f>E109*$Q$8</f>
        <v>192.36032</v>
      </c>
      <c r="F112" s="11">
        <f>F109*$Q$8</f>
        <v>192.36032</v>
      </c>
      <c r="G112" s="30">
        <f t="shared" ref="G112:G113" si="21">AVERAGE(D112:F112)</f>
        <v>192.36032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130"/>
    </row>
    <row r="113" spans="1:52" ht="15.75" thickBot="1">
      <c r="A113" s="261"/>
      <c r="B113" s="20" t="s">
        <v>7</v>
      </c>
      <c r="C113" s="21" t="s">
        <v>12</v>
      </c>
      <c r="D113" s="22">
        <f>$P$10*10*D112/1000</f>
        <v>9.618015999999999</v>
      </c>
      <c r="E113" s="22">
        <f>$P$10*10*E112/1000</f>
        <v>9.618015999999999</v>
      </c>
      <c r="F113" s="22">
        <f>$P$10*10*F112/1000</f>
        <v>9.618015999999999</v>
      </c>
      <c r="G113" s="32">
        <f t="shared" si="21"/>
        <v>9.618015999999999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130"/>
    </row>
    <row r="114" spans="1:52" ht="15.75" thickBot="1">
      <c r="A114" s="259">
        <v>23</v>
      </c>
      <c r="B114" s="24" t="s">
        <v>5</v>
      </c>
      <c r="C114" s="36" t="s">
        <v>10</v>
      </c>
      <c r="D114" s="8">
        <v>9.4</v>
      </c>
      <c r="E114" s="8">
        <v>9.4</v>
      </c>
      <c r="F114" s="8">
        <v>9.4</v>
      </c>
      <c r="G114" s="37">
        <f>AVERAGE(D114:F114)</f>
        <v>9.4</v>
      </c>
      <c r="H114" s="241" t="str">
        <f>IF(G114&lt;$I$163,"Under",IF(AND(G114&gt;=$I$163,G114&lt;=$I$165),"Normal",IF(G114&gt;=$I$165,"Over","Prøv igen")))</f>
        <v>Over</v>
      </c>
      <c r="I114" s="76">
        <f>+G114</f>
        <v>9.4</v>
      </c>
      <c r="J114" s="77">
        <f>+G115</f>
        <v>58.921823899371077</v>
      </c>
      <c r="K114" s="83">
        <f>+G116</f>
        <v>7.5408805031446549E-2</v>
      </c>
      <c r="L114" s="79">
        <f>+G117</f>
        <v>170.58368000000002</v>
      </c>
      <c r="M114" s="82">
        <f>+G118</f>
        <v>8.5291840000000008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130"/>
    </row>
    <row r="115" spans="1:52">
      <c r="A115" s="259"/>
      <c r="B115" s="17" t="s">
        <v>3</v>
      </c>
      <c r="C115" s="18" t="s">
        <v>8</v>
      </c>
      <c r="D115" s="11">
        <f>(D114+$Q$6)/$Q$5-$Q$3</f>
        <v>58.921823899371077</v>
      </c>
      <c r="E115" s="11">
        <f>(E114+$Q$6)/$Q$5-$Q$3</f>
        <v>58.921823899371077</v>
      </c>
      <c r="F115" s="11">
        <f>(F114+$Q$6)/$Q$5-$Q$3</f>
        <v>58.921823899371077</v>
      </c>
      <c r="G115" s="30">
        <f>AVERAGE(D115:F115)</f>
        <v>58.921823899371077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130"/>
    </row>
    <row r="116" spans="1:52">
      <c r="A116" s="259"/>
      <c r="B116" s="17" t="s">
        <v>4</v>
      </c>
      <c r="C116" s="19" t="s">
        <v>9</v>
      </c>
      <c r="D116" s="4">
        <f>+(D115+$Q$3)/$Q$2</f>
        <v>7.5408805031446549E-2</v>
      </c>
      <c r="E116" s="4">
        <f>+(E115+$Q$3)/$Q$2</f>
        <v>7.5408805031446549E-2</v>
      </c>
      <c r="F116" s="4">
        <f>+(F115+$Q$3)/$Q$2</f>
        <v>7.5408805031446549E-2</v>
      </c>
      <c r="G116" s="31">
        <f>AVERAGE(D116:F116)</f>
        <v>7.5408805031446549E-2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130"/>
    </row>
    <row r="117" spans="1:52">
      <c r="A117" s="260"/>
      <c r="B117" s="17" t="s">
        <v>6</v>
      </c>
      <c r="C117" s="19" t="s">
        <v>11</v>
      </c>
      <c r="D117" s="11">
        <f>D114*$Q$8</f>
        <v>170.58368000000002</v>
      </c>
      <c r="E117" s="11">
        <f>E114*$Q$8</f>
        <v>170.58368000000002</v>
      </c>
      <c r="F117" s="11">
        <f>F114*$Q$8</f>
        <v>170.58368000000002</v>
      </c>
      <c r="G117" s="30">
        <f t="shared" ref="G117:G118" si="22">AVERAGE(D117:F117)</f>
        <v>170.58368000000002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130"/>
    </row>
    <row r="118" spans="1:52" ht="15.75" thickBot="1">
      <c r="A118" s="261"/>
      <c r="B118" s="20" t="s">
        <v>7</v>
      </c>
      <c r="C118" s="21" t="s">
        <v>12</v>
      </c>
      <c r="D118" s="22">
        <f>$P$10*10*D117/1000</f>
        <v>8.5291840000000008</v>
      </c>
      <c r="E118" s="22">
        <f>$P$10*10*E117/1000</f>
        <v>8.5291840000000008</v>
      </c>
      <c r="F118" s="22">
        <f>$P$10*10*F117/1000</f>
        <v>8.5291840000000008</v>
      </c>
      <c r="G118" s="32">
        <f t="shared" si="22"/>
        <v>8.5291840000000008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130"/>
    </row>
    <row r="119" spans="1:52" ht="15.75" thickBot="1">
      <c r="A119" s="258">
        <v>24</v>
      </c>
      <c r="B119" s="24" t="s">
        <v>5</v>
      </c>
      <c r="C119" s="36" t="s">
        <v>10</v>
      </c>
      <c r="D119" s="8">
        <v>9.6999999999999993</v>
      </c>
      <c r="E119" s="8">
        <v>9.6999999999999993</v>
      </c>
      <c r="F119" s="8">
        <v>9.6999999999999993</v>
      </c>
      <c r="G119" s="37">
        <f>AVERAGE(D119:F119)</f>
        <v>9.6999999999999993</v>
      </c>
      <c r="H119" s="241" t="str">
        <f>IF(G119&lt;$I$163,"Under",IF(AND(G119&gt;=$I$163,G119&lt;=$I$165),"Normal",IF(G119&gt;=$I$165,"Over","Prøv igen")))</f>
        <v>Over</v>
      </c>
      <c r="I119" s="76">
        <f>+G119</f>
        <v>9.6999999999999993</v>
      </c>
      <c r="J119" s="77">
        <f>+G120</f>
        <v>60.984088050314462</v>
      </c>
      <c r="K119" s="78">
        <f>+G121</f>
        <v>7.7295597484276737E-2</v>
      </c>
      <c r="L119" s="79">
        <f>+G122</f>
        <v>176.02784</v>
      </c>
      <c r="M119" s="80">
        <f>+G123</f>
        <v>8.8013919999999999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130"/>
    </row>
    <row r="120" spans="1:52">
      <c r="A120" s="259"/>
      <c r="B120" s="17" t="s">
        <v>3</v>
      </c>
      <c r="C120" s="18" t="s">
        <v>8</v>
      </c>
      <c r="D120" s="11">
        <f>(D119+$Q$6)/$Q$5-$Q$3</f>
        <v>60.984088050314469</v>
      </c>
      <c r="E120" s="11">
        <f>(E119+$Q$6)/$Q$5-$Q$3</f>
        <v>60.984088050314469</v>
      </c>
      <c r="F120" s="11">
        <f>(F119+$Q$6)/$Q$5-$Q$3</f>
        <v>60.984088050314469</v>
      </c>
      <c r="G120" s="30">
        <f>AVERAGE(D120:F120)</f>
        <v>60.984088050314462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130"/>
    </row>
    <row r="121" spans="1:52">
      <c r="A121" s="259"/>
      <c r="B121" s="17" t="s">
        <v>4</v>
      </c>
      <c r="C121" s="19" t="s">
        <v>9</v>
      </c>
      <c r="D121" s="4">
        <f>+(D120+$Q$3)/$Q$2</f>
        <v>7.7295597484276737E-2</v>
      </c>
      <c r="E121" s="4">
        <f>+(E120+$Q$3)/$Q$2</f>
        <v>7.7295597484276737E-2</v>
      </c>
      <c r="F121" s="4">
        <f>+(F120+$Q$3)/$Q$2</f>
        <v>7.7295597484276737E-2</v>
      </c>
      <c r="G121" s="31">
        <f>AVERAGE(D121:F121)</f>
        <v>7.7295597484276737E-2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130"/>
    </row>
    <row r="122" spans="1:52">
      <c r="A122" s="260"/>
      <c r="B122" s="17" t="s">
        <v>6</v>
      </c>
      <c r="C122" s="19" t="s">
        <v>11</v>
      </c>
      <c r="D122" s="11">
        <f>D119*$Q$8</f>
        <v>176.02784</v>
      </c>
      <c r="E122" s="11">
        <f>E119*$Q$8</f>
        <v>176.02784</v>
      </c>
      <c r="F122" s="11">
        <f>F119*$Q$8</f>
        <v>176.02784</v>
      </c>
      <c r="G122" s="30">
        <f t="shared" ref="G122:G123" si="23">AVERAGE(D122:F122)</f>
        <v>176.02784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130"/>
    </row>
    <row r="123" spans="1:52" ht="15.75" thickBot="1">
      <c r="A123" s="261"/>
      <c r="B123" s="20" t="s">
        <v>7</v>
      </c>
      <c r="C123" s="21" t="s">
        <v>12</v>
      </c>
      <c r="D123" s="22">
        <f>$P$10*10*D122/1000</f>
        <v>8.8013919999999999</v>
      </c>
      <c r="E123" s="22">
        <f>$P$10*10*E122/1000</f>
        <v>8.8013919999999999</v>
      </c>
      <c r="F123" s="22">
        <f>$P$10*10*F122/1000</f>
        <v>8.8013919999999999</v>
      </c>
      <c r="G123" s="32">
        <f t="shared" si="23"/>
        <v>8.8013919999999999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130"/>
    </row>
    <row r="124" spans="1:52" ht="15.75" thickBot="1">
      <c r="A124" s="258">
        <v>25</v>
      </c>
      <c r="B124" s="24" t="s">
        <v>5</v>
      </c>
      <c r="C124" s="36" t="s">
        <v>10</v>
      </c>
      <c r="D124" s="8">
        <v>8</v>
      </c>
      <c r="E124" s="8">
        <v>8</v>
      </c>
      <c r="F124" s="8">
        <v>8</v>
      </c>
      <c r="G124" s="37">
        <f>AVERAGE(D124:F124)</f>
        <v>8</v>
      </c>
      <c r="H124" s="241" t="str">
        <f>IF(G124&lt;$I$163,"Under",IF(AND(G124&gt;=$I$163,G124&lt;=$I$165),"Normal",IF(G124&gt;=$I$165,"Over","Prøv igen")))</f>
        <v>Over</v>
      </c>
      <c r="I124" s="76">
        <f>+G124</f>
        <v>8</v>
      </c>
      <c r="J124" s="77">
        <f>+G125</f>
        <v>49.297924528301884</v>
      </c>
      <c r="K124" s="83">
        <f>+G126</f>
        <v>6.6603773584905671E-2</v>
      </c>
      <c r="L124" s="79">
        <f>+G127</f>
        <v>145.17760000000001</v>
      </c>
      <c r="M124" s="82">
        <f>+G128</f>
        <v>7.2588800000000013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130"/>
    </row>
    <row r="125" spans="1:52">
      <c r="A125" s="259"/>
      <c r="B125" s="17" t="s">
        <v>3</v>
      </c>
      <c r="C125" s="18" t="s">
        <v>8</v>
      </c>
      <c r="D125" s="11">
        <f>(D124+$Q$6)/$Q$5-$Q$3</f>
        <v>49.297924528301891</v>
      </c>
      <c r="E125" s="11">
        <f>(E124+$Q$6)/$Q$5-$Q$3</f>
        <v>49.297924528301891</v>
      </c>
      <c r="F125" s="11">
        <f>(F124+$Q$6)/$Q$5-$Q$3</f>
        <v>49.297924528301891</v>
      </c>
      <c r="G125" s="30">
        <f>AVERAGE(D125:F125)</f>
        <v>49.297924528301884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130"/>
    </row>
    <row r="126" spans="1:52">
      <c r="A126" s="259"/>
      <c r="B126" s="17" t="s">
        <v>4</v>
      </c>
      <c r="C126" s="19" t="s">
        <v>9</v>
      </c>
      <c r="D126" s="4">
        <f>+(D125+$Q$3)/$Q$2</f>
        <v>6.6603773584905671E-2</v>
      </c>
      <c r="E126" s="4">
        <f>+(E125+$Q$3)/$Q$2</f>
        <v>6.6603773584905671E-2</v>
      </c>
      <c r="F126" s="4">
        <f>+(F125+$Q$3)/$Q$2</f>
        <v>6.6603773584905671E-2</v>
      </c>
      <c r="G126" s="31">
        <f>AVERAGE(D126:F126)</f>
        <v>6.6603773584905671E-2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130"/>
    </row>
    <row r="127" spans="1:52">
      <c r="A127" s="260"/>
      <c r="B127" s="17" t="s">
        <v>6</v>
      </c>
      <c r="C127" s="19" t="s">
        <v>11</v>
      </c>
      <c r="D127" s="11">
        <f>D124*$Q$8</f>
        <v>145.17760000000001</v>
      </c>
      <c r="E127" s="11">
        <f>E124*$Q$8</f>
        <v>145.17760000000001</v>
      </c>
      <c r="F127" s="11">
        <f>F124*$Q$8</f>
        <v>145.17760000000001</v>
      </c>
      <c r="G127" s="30">
        <f t="shared" ref="G127:G128" si="24">AVERAGE(D127:F127)</f>
        <v>145.17760000000001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130"/>
    </row>
    <row r="128" spans="1:52" ht="15.75" thickBot="1">
      <c r="A128" s="261"/>
      <c r="B128" s="20" t="s">
        <v>7</v>
      </c>
      <c r="C128" s="21" t="s">
        <v>12</v>
      </c>
      <c r="D128" s="22">
        <f>$P$10*10*D127/1000</f>
        <v>7.2588800000000013</v>
      </c>
      <c r="E128" s="22">
        <f>$P$10*10*E127/1000</f>
        <v>7.2588800000000013</v>
      </c>
      <c r="F128" s="22">
        <f>$P$10*10*F127/1000</f>
        <v>7.2588800000000013</v>
      </c>
      <c r="G128" s="32">
        <f t="shared" si="24"/>
        <v>7.2588800000000013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130"/>
    </row>
    <row r="129" spans="1:52" ht="15.75" thickBot="1">
      <c r="A129" s="258">
        <v>26</v>
      </c>
      <c r="B129" s="24" t="s">
        <v>5</v>
      </c>
      <c r="C129" s="36" t="s">
        <v>10</v>
      </c>
      <c r="D129" s="8">
        <v>10</v>
      </c>
      <c r="E129" s="8">
        <v>10</v>
      </c>
      <c r="F129" s="8">
        <v>10</v>
      </c>
      <c r="G129" s="37">
        <f>AVERAGE(D129:F129)</f>
        <v>10</v>
      </c>
      <c r="H129" s="241" t="str">
        <f>IF(G129&lt;$I$163,"Under",IF(AND(G129&gt;=$I$163,G129&lt;=$I$165),"Normal",IF(G129&gt;=$I$165,"Over","Prøv igen")))</f>
        <v>Over</v>
      </c>
      <c r="I129" s="76">
        <f>+G129</f>
        <v>10</v>
      </c>
      <c r="J129" s="77">
        <f>+G130</f>
        <v>63.046352201257861</v>
      </c>
      <c r="K129" s="83">
        <f>+G131</f>
        <v>7.9182389937106912E-2</v>
      </c>
      <c r="L129" s="79">
        <f>+G132</f>
        <v>181.47200000000001</v>
      </c>
      <c r="M129" s="82">
        <f>+G133</f>
        <v>9.0736000000000008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130"/>
    </row>
    <row r="130" spans="1:52">
      <c r="A130" s="259"/>
      <c r="B130" s="17" t="s">
        <v>3</v>
      </c>
      <c r="C130" s="18" t="s">
        <v>8</v>
      </c>
      <c r="D130" s="11">
        <f>(D129+$Q$6)/$Q$5-$Q$3</f>
        <v>63.046352201257861</v>
      </c>
      <c r="E130" s="11">
        <f>(E129+$Q$6)/$Q$5-$Q$3</f>
        <v>63.046352201257861</v>
      </c>
      <c r="F130" s="11">
        <f>(F129+$Q$6)/$Q$5-$Q$3</f>
        <v>63.046352201257861</v>
      </c>
      <c r="G130" s="30">
        <f>AVERAGE(D130:F130)</f>
        <v>63.046352201257861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130"/>
    </row>
    <row r="131" spans="1:52">
      <c r="A131" s="259"/>
      <c r="B131" s="17" t="s">
        <v>4</v>
      </c>
      <c r="C131" s="19" t="s">
        <v>9</v>
      </c>
      <c r="D131" s="4">
        <f>+(D130+$Q$3)/$Q$2</f>
        <v>7.9182389937106912E-2</v>
      </c>
      <c r="E131" s="4">
        <f>+(E130+$Q$3)/$Q$2</f>
        <v>7.9182389937106912E-2</v>
      </c>
      <c r="F131" s="4">
        <f>+(F130+$Q$3)/$Q$2</f>
        <v>7.9182389937106912E-2</v>
      </c>
      <c r="G131" s="31">
        <f>AVERAGE(D131:F131)</f>
        <v>7.9182389937106912E-2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130"/>
    </row>
    <row r="132" spans="1:52">
      <c r="A132" s="260"/>
      <c r="B132" s="17" t="s">
        <v>6</v>
      </c>
      <c r="C132" s="19" t="s">
        <v>11</v>
      </c>
      <c r="D132" s="11">
        <f>D129*$Q$8</f>
        <v>181.47200000000001</v>
      </c>
      <c r="E132" s="11">
        <f>E129*$Q$8</f>
        <v>181.47200000000001</v>
      </c>
      <c r="F132" s="11">
        <f>F129*$Q$8</f>
        <v>181.47200000000001</v>
      </c>
      <c r="G132" s="30">
        <f t="shared" ref="G132:G133" si="25">AVERAGE(D132:F132)</f>
        <v>181.47200000000001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130"/>
    </row>
    <row r="133" spans="1:52" ht="15.75" thickBot="1">
      <c r="A133" s="261"/>
      <c r="B133" s="20" t="s">
        <v>7</v>
      </c>
      <c r="C133" s="21" t="s">
        <v>12</v>
      </c>
      <c r="D133" s="22">
        <f>$P$10*10*D132/1000</f>
        <v>9.0736000000000008</v>
      </c>
      <c r="E133" s="22">
        <f>$P$10*10*E132/1000</f>
        <v>9.0736000000000008</v>
      </c>
      <c r="F133" s="22">
        <f>$P$10*10*F132/1000</f>
        <v>9.0736000000000008</v>
      </c>
      <c r="G133" s="32">
        <f t="shared" si="25"/>
        <v>9.0736000000000008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130"/>
    </row>
    <row r="134" spans="1:52" ht="15.75" thickBot="1">
      <c r="A134" s="258">
        <v>27</v>
      </c>
      <c r="B134" s="24" t="s">
        <v>5</v>
      </c>
      <c r="C134" s="36" t="s">
        <v>10</v>
      </c>
      <c r="D134" s="8">
        <v>10</v>
      </c>
      <c r="E134" s="8">
        <v>10</v>
      </c>
      <c r="F134" s="8">
        <v>10</v>
      </c>
      <c r="G134" s="37">
        <f>AVERAGE(D134:F134)</f>
        <v>10</v>
      </c>
      <c r="H134" s="241" t="str">
        <f>IF(G134&lt;$I$163,"Under",IF(AND(G134&gt;=$I$163,G134&lt;=$I$165),"Normal",IF(G134&gt;=$I$165,"Over","Prøv igen")))</f>
        <v>Over</v>
      </c>
      <c r="I134" s="76">
        <f>+G134</f>
        <v>10</v>
      </c>
      <c r="J134" s="77">
        <f>+G135</f>
        <v>63.046352201257861</v>
      </c>
      <c r="K134" s="83">
        <f>+G136</f>
        <v>7.9182389937106912E-2</v>
      </c>
      <c r="L134" s="79">
        <f>+G137</f>
        <v>181.47200000000001</v>
      </c>
      <c r="M134" s="82">
        <f>+G138</f>
        <v>9.0736000000000008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130"/>
    </row>
    <row r="135" spans="1:52">
      <c r="A135" s="259"/>
      <c r="B135" s="17" t="s">
        <v>3</v>
      </c>
      <c r="C135" s="18" t="s">
        <v>8</v>
      </c>
      <c r="D135" s="11">
        <f>(D134+$Q$6)/$Q$5-$Q$3</f>
        <v>63.046352201257861</v>
      </c>
      <c r="E135" s="11">
        <f>(E134+$Q$6)/$Q$5-$Q$3</f>
        <v>63.046352201257861</v>
      </c>
      <c r="F135" s="11">
        <f>(F134+$Q$6)/$Q$5-$Q$3</f>
        <v>63.046352201257861</v>
      </c>
      <c r="G135" s="30">
        <f>AVERAGE(D135:F135)</f>
        <v>63.046352201257861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130"/>
    </row>
    <row r="136" spans="1:52">
      <c r="A136" s="259"/>
      <c r="B136" s="17" t="s">
        <v>4</v>
      </c>
      <c r="C136" s="19" t="s">
        <v>9</v>
      </c>
      <c r="D136" s="4">
        <f>+(D135+$Q$3)/$Q$2</f>
        <v>7.9182389937106912E-2</v>
      </c>
      <c r="E136" s="4">
        <f>+(E135+$Q$3)/$Q$2</f>
        <v>7.9182389937106912E-2</v>
      </c>
      <c r="F136" s="4">
        <f>+(F135+$Q$3)/$Q$2</f>
        <v>7.9182389937106912E-2</v>
      </c>
      <c r="G136" s="31">
        <f>AVERAGE(D136:F136)</f>
        <v>7.9182389937106912E-2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130"/>
    </row>
    <row r="137" spans="1:52">
      <c r="A137" s="260"/>
      <c r="B137" s="17" t="s">
        <v>6</v>
      </c>
      <c r="C137" s="19" t="s">
        <v>11</v>
      </c>
      <c r="D137" s="11">
        <f>D134*$Q$8</f>
        <v>181.47200000000001</v>
      </c>
      <c r="E137" s="11">
        <f>E134*$Q$8</f>
        <v>181.47200000000001</v>
      </c>
      <c r="F137" s="11">
        <f>F134*$Q$8</f>
        <v>181.47200000000001</v>
      </c>
      <c r="G137" s="30">
        <f t="shared" ref="G137:G138" si="26">AVERAGE(D137:F137)</f>
        <v>181.47200000000001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130"/>
    </row>
    <row r="138" spans="1:52" ht="15.75" thickBot="1">
      <c r="A138" s="261"/>
      <c r="B138" s="20" t="s">
        <v>7</v>
      </c>
      <c r="C138" s="21" t="s">
        <v>12</v>
      </c>
      <c r="D138" s="22">
        <f>$P$10*10*D137/1000</f>
        <v>9.0736000000000008</v>
      </c>
      <c r="E138" s="22">
        <f>$P$10*10*E137/1000</f>
        <v>9.0736000000000008</v>
      </c>
      <c r="F138" s="22">
        <f>$P$10*10*F137/1000</f>
        <v>9.0736000000000008</v>
      </c>
      <c r="G138" s="32">
        <f t="shared" si="26"/>
        <v>9.0736000000000008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130"/>
    </row>
    <row r="139" spans="1:52" ht="15.75" thickBot="1">
      <c r="A139" s="258">
        <v>28</v>
      </c>
      <c r="B139" s="24" t="s">
        <v>5</v>
      </c>
      <c r="C139" s="36" t="s">
        <v>10</v>
      </c>
      <c r="D139" s="8">
        <v>11.5</v>
      </c>
      <c r="E139" s="8">
        <v>11.5</v>
      </c>
      <c r="F139" s="8">
        <v>11.5</v>
      </c>
      <c r="G139" s="37">
        <f>AVERAGE(D139:F139)</f>
        <v>11.5</v>
      </c>
      <c r="H139" s="241" t="str">
        <f>IF(G139&lt;$I$163,"Under",IF(AND(G139&gt;=$I$163,G139&lt;=$I$165),"Normal",IF(G139&gt;=$I$165,"Over","Prøv igen")))</f>
        <v>Over</v>
      </c>
      <c r="I139" s="76">
        <f>+G139</f>
        <v>11.5</v>
      </c>
      <c r="J139" s="77">
        <f>+G140</f>
        <v>73.357672955974849</v>
      </c>
      <c r="K139" s="83">
        <f>+G141</f>
        <v>8.8616352201257867E-2</v>
      </c>
      <c r="L139" s="79">
        <f>+G142</f>
        <v>208.69280000000001</v>
      </c>
      <c r="M139" s="82">
        <f>+G143</f>
        <v>10.43464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130"/>
    </row>
    <row r="140" spans="1:52">
      <c r="A140" s="259"/>
      <c r="B140" s="17" t="s">
        <v>3</v>
      </c>
      <c r="C140" s="18" t="s">
        <v>8</v>
      </c>
      <c r="D140" s="11">
        <f>(D139+$Q$6)/$Q$5-$Q$3</f>
        <v>73.357672955974849</v>
      </c>
      <c r="E140" s="11">
        <f>(E139+$Q$6)/$Q$5-$Q$3</f>
        <v>73.357672955974849</v>
      </c>
      <c r="F140" s="11">
        <f>(F139+$Q$6)/$Q$5-$Q$3</f>
        <v>73.357672955974849</v>
      </c>
      <c r="G140" s="30">
        <f>AVERAGE(D140:F140)</f>
        <v>73.357672955974849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130"/>
    </row>
    <row r="141" spans="1:52">
      <c r="A141" s="259"/>
      <c r="B141" s="17" t="s">
        <v>4</v>
      </c>
      <c r="C141" s="19" t="s">
        <v>9</v>
      </c>
      <c r="D141" s="4">
        <f>+(D140+$Q$3)/$Q$2</f>
        <v>8.8616352201257867E-2</v>
      </c>
      <c r="E141" s="4">
        <f>+(E140+$Q$3)/$Q$2</f>
        <v>8.8616352201257867E-2</v>
      </c>
      <c r="F141" s="4">
        <f>+(F140+$Q$3)/$Q$2</f>
        <v>8.8616352201257867E-2</v>
      </c>
      <c r="G141" s="31">
        <f>AVERAGE(D141:F141)</f>
        <v>8.8616352201257867E-2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130"/>
    </row>
    <row r="142" spans="1:52">
      <c r="A142" s="260"/>
      <c r="B142" s="17" t="s">
        <v>6</v>
      </c>
      <c r="C142" s="19" t="s">
        <v>11</v>
      </c>
      <c r="D142" s="11">
        <f>D139*$Q$8</f>
        <v>208.69280000000001</v>
      </c>
      <c r="E142" s="11">
        <f>E139*$Q$8</f>
        <v>208.69280000000001</v>
      </c>
      <c r="F142" s="11">
        <f>F139*$Q$8</f>
        <v>208.69280000000001</v>
      </c>
      <c r="G142" s="30">
        <f t="shared" ref="G142:G143" si="27">AVERAGE(D142:F142)</f>
        <v>208.69280000000001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130"/>
    </row>
    <row r="143" spans="1:52" ht="15.75" thickBot="1">
      <c r="A143" s="261"/>
      <c r="B143" s="20" t="s">
        <v>7</v>
      </c>
      <c r="C143" s="21" t="s">
        <v>12</v>
      </c>
      <c r="D143" s="22">
        <f>$P$10*10*D142/1000</f>
        <v>10.43464</v>
      </c>
      <c r="E143" s="22">
        <f>$P$10*10*E142/1000</f>
        <v>10.43464</v>
      </c>
      <c r="F143" s="22">
        <f>$P$10*10*F142/1000</f>
        <v>10.43464</v>
      </c>
      <c r="G143" s="32">
        <f t="shared" si="27"/>
        <v>10.43464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130"/>
    </row>
    <row r="144" spans="1:52" ht="15.75" thickBot="1">
      <c r="A144" s="258">
        <v>29</v>
      </c>
      <c r="B144" s="24" t="s">
        <v>5</v>
      </c>
      <c r="C144" s="36" t="s">
        <v>10</v>
      </c>
      <c r="D144" s="8">
        <v>11.3</v>
      </c>
      <c r="E144" s="8">
        <v>11.3</v>
      </c>
      <c r="F144" s="8">
        <v>11.3</v>
      </c>
      <c r="G144" s="37">
        <f>AVERAGE(D144:F144)</f>
        <v>11.300000000000002</v>
      </c>
      <c r="H144" s="241" t="str">
        <f>IF(G144&lt;$I$163,"Under",IF(AND(G144&gt;=$I$163,G144&lt;=$I$165),"Normal",IF(G144&gt;=$I$165,"Over","Prøv igen")))</f>
        <v>Over</v>
      </c>
      <c r="I144" s="76">
        <f>+G144</f>
        <v>11.300000000000002</v>
      </c>
      <c r="J144" s="77">
        <f>+G145</f>
        <v>71.982830188679259</v>
      </c>
      <c r="K144" s="83">
        <f>+G146</f>
        <v>8.7358490566037741E-2</v>
      </c>
      <c r="L144" s="79">
        <f>+G147</f>
        <v>205.06336000000002</v>
      </c>
      <c r="M144" s="82">
        <f>+G148</f>
        <v>10.253168000000002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130"/>
    </row>
    <row r="145" spans="1:52">
      <c r="A145" s="259"/>
      <c r="B145" s="17" t="s">
        <v>3</v>
      </c>
      <c r="C145" s="18" t="s">
        <v>8</v>
      </c>
      <c r="D145" s="11">
        <f>(D144+$Q$6)/$Q$5-$Q$3</f>
        <v>71.982830188679259</v>
      </c>
      <c r="E145" s="11">
        <f>(E144+$Q$6)/$Q$5-$Q$3</f>
        <v>71.982830188679259</v>
      </c>
      <c r="F145" s="11">
        <f>(F144+$Q$6)/$Q$5-$Q$3</f>
        <v>71.982830188679259</v>
      </c>
      <c r="G145" s="30">
        <f>AVERAGE(D145:F145)</f>
        <v>71.982830188679259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130"/>
    </row>
    <row r="146" spans="1:52">
      <c r="A146" s="259"/>
      <c r="B146" s="17" t="s">
        <v>4</v>
      </c>
      <c r="C146" s="19" t="s">
        <v>9</v>
      </c>
      <c r="D146" s="4">
        <f>+(D145+$Q$3)/$Q$2</f>
        <v>8.7358490566037741E-2</v>
      </c>
      <c r="E146" s="4">
        <f>+(E145+$Q$3)/$Q$2</f>
        <v>8.7358490566037741E-2</v>
      </c>
      <c r="F146" s="4">
        <f>+(F145+$Q$3)/$Q$2</f>
        <v>8.7358490566037741E-2</v>
      </c>
      <c r="G146" s="31">
        <f>AVERAGE(D146:F146)</f>
        <v>8.7358490566037741E-2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130"/>
    </row>
    <row r="147" spans="1:52">
      <c r="A147" s="260"/>
      <c r="B147" s="17" t="s">
        <v>6</v>
      </c>
      <c r="C147" s="19" t="s">
        <v>11</v>
      </c>
      <c r="D147" s="11">
        <f>D144*$Q$8</f>
        <v>205.06336000000002</v>
      </c>
      <c r="E147" s="11">
        <f>E144*$Q$8</f>
        <v>205.06336000000002</v>
      </c>
      <c r="F147" s="11">
        <f>F144*$Q$8</f>
        <v>205.06336000000002</v>
      </c>
      <c r="G147" s="30">
        <f t="shared" ref="G147:G148" si="28">AVERAGE(D147:F147)</f>
        <v>205.06336000000002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130"/>
    </row>
    <row r="148" spans="1:52" ht="15.75" thickBot="1">
      <c r="A148" s="261"/>
      <c r="B148" s="20" t="s">
        <v>7</v>
      </c>
      <c r="C148" s="21" t="s">
        <v>12</v>
      </c>
      <c r="D148" s="22">
        <f>$P$10*10*D147/1000</f>
        <v>10.253168000000002</v>
      </c>
      <c r="E148" s="22">
        <f>$P$10*10*E147/1000</f>
        <v>10.253168000000002</v>
      </c>
      <c r="F148" s="22">
        <f>$P$10*10*F147/1000</f>
        <v>10.253168000000002</v>
      </c>
      <c r="G148" s="32">
        <f t="shared" si="28"/>
        <v>10.253168000000002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130"/>
    </row>
    <row r="149" spans="1:52" ht="15.75" thickBot="1">
      <c r="A149" s="258">
        <v>30</v>
      </c>
      <c r="B149" s="24" t="s">
        <v>5</v>
      </c>
      <c r="C149" s="36" t="s">
        <v>10</v>
      </c>
      <c r="D149" s="8">
        <v>9</v>
      </c>
      <c r="E149" s="8">
        <v>9</v>
      </c>
      <c r="F149" s="8">
        <v>9</v>
      </c>
      <c r="G149" s="37">
        <f>AVERAGE(D149:F149)</f>
        <v>9</v>
      </c>
      <c r="H149" s="241" t="str">
        <f>IF(G149&lt;$I$163,"Under",IF(AND(G149&gt;=$I$163,G149&lt;=$I$165),"Normal",IF(G149&gt;=$I$165,"Over","Prøv igen")))</f>
        <v>Over</v>
      </c>
      <c r="I149" s="76">
        <f>+G149</f>
        <v>9</v>
      </c>
      <c r="J149" s="77">
        <f>+G150</f>
        <v>56.17213836477989</v>
      </c>
      <c r="K149" s="83">
        <f>+G151</f>
        <v>7.2893081761006298E-2</v>
      </c>
      <c r="L149" s="79">
        <f>+G152</f>
        <v>163.32480000000001</v>
      </c>
      <c r="M149" s="82">
        <f>+G153</f>
        <v>8.1662400000000002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130"/>
    </row>
    <row r="150" spans="1:52">
      <c r="A150" s="259"/>
      <c r="B150" s="17" t="s">
        <v>3</v>
      </c>
      <c r="C150" s="18" t="s">
        <v>8</v>
      </c>
      <c r="D150" s="11">
        <f>(D149+$Q$6)/$Q$5-$Q$3</f>
        <v>56.172138364779883</v>
      </c>
      <c r="E150" s="11">
        <f>(E149+$Q$6)/$Q$5-$Q$3</f>
        <v>56.172138364779883</v>
      </c>
      <c r="F150" s="11">
        <f>(F149+$Q$6)/$Q$5-$Q$3</f>
        <v>56.172138364779883</v>
      </c>
      <c r="G150" s="30">
        <f>AVERAGE(D150:F150)</f>
        <v>56.17213836477989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130"/>
    </row>
    <row r="151" spans="1:52">
      <c r="A151" s="259"/>
      <c r="B151" s="17" t="s">
        <v>4</v>
      </c>
      <c r="C151" s="19" t="s">
        <v>9</v>
      </c>
      <c r="D151" s="4">
        <f>+(D150+$Q$3)/$Q$2</f>
        <v>7.2893081761006298E-2</v>
      </c>
      <c r="E151" s="4">
        <f>+(E150+$Q$3)/$Q$2</f>
        <v>7.2893081761006298E-2</v>
      </c>
      <c r="F151" s="4">
        <f>+(F150+$Q$3)/$Q$2</f>
        <v>7.2893081761006298E-2</v>
      </c>
      <c r="G151" s="31">
        <f>AVERAGE(D151:F151)</f>
        <v>7.2893081761006298E-2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130"/>
    </row>
    <row r="152" spans="1:52">
      <c r="A152" s="260"/>
      <c r="B152" s="17" t="s">
        <v>6</v>
      </c>
      <c r="C152" s="19" t="s">
        <v>11</v>
      </c>
      <c r="D152" s="11">
        <f>D149*$Q$8</f>
        <v>163.32480000000001</v>
      </c>
      <c r="E152" s="11">
        <f>E149*$Q$8</f>
        <v>163.32480000000001</v>
      </c>
      <c r="F152" s="11">
        <f>F149*$Q$8</f>
        <v>163.32480000000001</v>
      </c>
      <c r="G152" s="30">
        <f t="shared" ref="G152:G153" si="29">AVERAGE(D152:F152)</f>
        <v>163.32480000000001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130"/>
    </row>
    <row r="153" spans="1:52" ht="15.75" thickBot="1">
      <c r="A153" s="261"/>
      <c r="B153" s="20" t="s">
        <v>7</v>
      </c>
      <c r="C153" s="21" t="s">
        <v>12</v>
      </c>
      <c r="D153" s="22">
        <f>$P$10*10*D152/1000</f>
        <v>8.1662400000000002</v>
      </c>
      <c r="E153" s="22">
        <f>$P$10*10*E152/1000</f>
        <v>8.1662400000000002</v>
      </c>
      <c r="F153" s="22">
        <f>$P$10*10*F152/1000</f>
        <v>8.1662400000000002</v>
      </c>
      <c r="G153" s="32">
        <f t="shared" si="29"/>
        <v>8.1662400000000002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130"/>
    </row>
    <row r="154" spans="1:52" ht="15.75" thickBot="1">
      <c r="A154" s="255"/>
      <c r="B154" s="24"/>
      <c r="C154" s="36"/>
      <c r="D154" s="112"/>
      <c r="E154" s="112"/>
      <c r="F154" s="112"/>
      <c r="G154" s="37"/>
      <c r="H154" s="244"/>
      <c r="I154" s="76"/>
      <c r="J154" s="77"/>
      <c r="K154" s="83"/>
      <c r="L154" s="79"/>
      <c r="M154" s="82"/>
      <c r="N154" s="81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130"/>
    </row>
    <row r="155" spans="1:52">
      <c r="A155" s="256"/>
      <c r="B155" s="17"/>
      <c r="C155" s="18"/>
      <c r="D155" s="11"/>
      <c r="E155" s="11"/>
      <c r="F155" s="11"/>
      <c r="G155" s="30"/>
      <c r="H155" s="245"/>
      <c r="I155" s="145"/>
      <c r="J155" s="146"/>
      <c r="K155" s="146"/>
      <c r="L155" s="146"/>
      <c r="M155" s="146"/>
      <c r="N155" s="147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130"/>
    </row>
    <row r="156" spans="1:52">
      <c r="A156" s="256"/>
      <c r="B156" s="17"/>
      <c r="C156" s="19"/>
      <c r="D156" s="4"/>
      <c r="E156" s="4"/>
      <c r="F156" s="4"/>
      <c r="G156" s="31"/>
      <c r="H156" s="245"/>
      <c r="I156" s="148"/>
      <c r="J156" s="149"/>
      <c r="K156" s="149"/>
      <c r="L156" s="149"/>
      <c r="M156" s="149"/>
      <c r="N156" s="150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130"/>
    </row>
    <row r="157" spans="1:52">
      <c r="A157" s="256"/>
      <c r="B157" s="17"/>
      <c r="C157" s="19"/>
      <c r="D157" s="11"/>
      <c r="E157" s="11"/>
      <c r="F157" s="11"/>
      <c r="G157" s="30"/>
      <c r="H157" s="245"/>
      <c r="I157" s="148"/>
      <c r="J157" s="149"/>
      <c r="K157" s="149"/>
      <c r="L157" s="149"/>
      <c r="M157" s="149"/>
      <c r="N157" s="150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130"/>
    </row>
    <row r="158" spans="1:52" ht="15.75" thickBot="1">
      <c r="A158" s="257"/>
      <c r="B158" s="20"/>
      <c r="C158" s="21"/>
      <c r="D158" s="22"/>
      <c r="E158" s="22"/>
      <c r="F158" s="22"/>
      <c r="G158" s="32"/>
      <c r="H158" s="246"/>
      <c r="I158" s="151"/>
      <c r="J158" s="152"/>
      <c r="K158" s="152"/>
      <c r="L158" s="152"/>
      <c r="M158" s="152"/>
      <c r="N158" s="153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130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9.3166666666666664</v>
      </c>
      <c r="J159" s="50">
        <f>(AVERAGE(J4:J154))</f>
        <v>58.348972746331228</v>
      </c>
      <c r="K159" s="60">
        <f>(AVERAGE(K4:K154))</f>
        <v>7.4884696016771501E-2</v>
      </c>
      <c r="L159" s="50">
        <f>(AVERAGE(L4:L154))</f>
        <v>169.07141333333337</v>
      </c>
      <c r="M159" s="49">
        <f>(AVERAGE(M4:M154))</f>
        <v>8.4535706666666677</v>
      </c>
      <c r="N159" s="61" t="str">
        <f>CONCATENATE(G3,A2,B2)</f>
        <v>Avg Jun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130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130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130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130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130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130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130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129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130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129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130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129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130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134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31"/>
    </row>
  </sheetData>
  <mergeCells count="75">
    <mergeCell ref="P14:Q14"/>
    <mergeCell ref="A1:H1"/>
    <mergeCell ref="A2:A3"/>
    <mergeCell ref="B2:C3"/>
    <mergeCell ref="D2:G2"/>
    <mergeCell ref="I3:M3"/>
    <mergeCell ref="A4:A8"/>
    <mergeCell ref="H4:H8"/>
    <mergeCell ref="A19:A23"/>
    <mergeCell ref="H19:H23"/>
    <mergeCell ref="A24:A28"/>
    <mergeCell ref="H24:H28"/>
    <mergeCell ref="A9:A13"/>
    <mergeCell ref="H9:H13"/>
    <mergeCell ref="A14:A18"/>
    <mergeCell ref="H14:H18"/>
    <mergeCell ref="A39:A43"/>
    <mergeCell ref="H39:H43"/>
    <mergeCell ref="A44:A48"/>
    <mergeCell ref="H44:H48"/>
    <mergeCell ref="A29:A33"/>
    <mergeCell ref="H29:H33"/>
    <mergeCell ref="A34:A38"/>
    <mergeCell ref="H34:H38"/>
    <mergeCell ref="A59:A63"/>
    <mergeCell ref="H59:H63"/>
    <mergeCell ref="A64:A68"/>
    <mergeCell ref="H64:H68"/>
    <mergeCell ref="A49:A53"/>
    <mergeCell ref="H49:H53"/>
    <mergeCell ref="A54:A58"/>
    <mergeCell ref="H54:H58"/>
    <mergeCell ref="A79:A83"/>
    <mergeCell ref="H79:H83"/>
    <mergeCell ref="A84:A88"/>
    <mergeCell ref="H84:H88"/>
    <mergeCell ref="A69:A73"/>
    <mergeCell ref="H69:H73"/>
    <mergeCell ref="A74:A78"/>
    <mergeCell ref="H74:H78"/>
    <mergeCell ref="A99:A103"/>
    <mergeCell ref="H99:H103"/>
    <mergeCell ref="A104:A108"/>
    <mergeCell ref="H104:H108"/>
    <mergeCell ref="A89:A93"/>
    <mergeCell ref="H89:H93"/>
    <mergeCell ref="A94:A98"/>
    <mergeCell ref="H94:H98"/>
    <mergeCell ref="A119:A123"/>
    <mergeCell ref="H119:H123"/>
    <mergeCell ref="A124:A128"/>
    <mergeCell ref="H124:H128"/>
    <mergeCell ref="A109:A113"/>
    <mergeCell ref="H109:H113"/>
    <mergeCell ref="A114:A118"/>
    <mergeCell ref="H114:H118"/>
    <mergeCell ref="A139:A143"/>
    <mergeCell ref="H139:H143"/>
    <mergeCell ref="A144:A148"/>
    <mergeCell ref="H144:H148"/>
    <mergeCell ref="A129:A133"/>
    <mergeCell ref="H129:H133"/>
    <mergeCell ref="A134:A138"/>
    <mergeCell ref="H134:H138"/>
    <mergeCell ref="I160:M160"/>
    <mergeCell ref="N160:N165"/>
    <mergeCell ref="B162:G162"/>
    <mergeCell ref="I162:M162"/>
    <mergeCell ref="B163:G163"/>
    <mergeCell ref="I164:M164"/>
    <mergeCell ref="A149:A153"/>
    <mergeCell ref="H149:H153"/>
    <mergeCell ref="A154:A158"/>
    <mergeCell ref="H154:H158"/>
    <mergeCell ref="B160:G160"/>
  </mergeCells>
  <dataValidations disablePrompts="1"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169"/>
  <sheetViews>
    <sheetView workbookViewId="0">
      <selection sqref="A1:H1"/>
    </sheetView>
  </sheetViews>
  <sheetFormatPr defaultRowHeight="15"/>
  <cols>
    <col min="1" max="1" width="9.7109375" style="192" customWidth="1"/>
    <col min="2" max="2" width="30.7109375" customWidth="1"/>
    <col min="3" max="3" width="11.7109375" bestFit="1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0.85546875" bestFit="1" customWidth="1"/>
    <col min="15" max="15" width="3.7109375" customWidth="1"/>
    <col min="16" max="16" width="27.28515625" bestFit="1" customWidth="1"/>
    <col min="17" max="17" width="8" bestFit="1" customWidth="1"/>
    <col min="18" max="18" width="3.7109375" customWidth="1"/>
    <col min="19" max="19" width="38.28515625" bestFit="1" customWidth="1"/>
    <col min="20" max="20" width="10.14062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Jul </v>
      </c>
      <c r="O1" s="92"/>
      <c r="P1" s="138" t="s">
        <v>45</v>
      </c>
      <c r="Q1" s="92"/>
      <c r="R1" s="92"/>
      <c r="S1" s="179" t="s">
        <v>77</v>
      </c>
      <c r="T1" s="181">
        <f>(T4+Q6)/(Q4/Q2)-Q3</f>
        <v>58.348972746331242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132"/>
    </row>
    <row r="2" spans="1:52" ht="15.75" thickBot="1">
      <c r="A2" s="247" t="s">
        <v>69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36">
        <f>+Januar!H2</f>
        <v>19</v>
      </c>
      <c r="I2" s="113">
        <f>+Juni!I159</f>
        <v>9.3166666666666664</v>
      </c>
      <c r="J2" s="140">
        <f>+Juni!J159</f>
        <v>58.348972746331228</v>
      </c>
      <c r="K2" s="139">
        <f>+Juni!K159</f>
        <v>7.4884696016771501E-2</v>
      </c>
      <c r="L2" s="140">
        <f>+Juni!L159</f>
        <v>169.07141333333337</v>
      </c>
      <c r="M2" s="113">
        <f>+Juni!M159</f>
        <v>8.4535706666666677</v>
      </c>
      <c r="N2" s="90" t="str">
        <f>CONCATENATE(G3,Juni!$H$3)</f>
        <v>Avg Jun</v>
      </c>
      <c r="O2" s="42"/>
      <c r="P2" s="94" t="s">
        <v>17</v>
      </c>
      <c r="Q2" s="94">
        <v>1093</v>
      </c>
      <c r="R2" s="42"/>
      <c r="S2" s="176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30"/>
    </row>
    <row r="3" spans="1:52" ht="15.75" thickBot="1">
      <c r="A3" s="248"/>
      <c r="B3" s="277"/>
      <c r="C3" s="277"/>
      <c r="D3" s="137" t="str">
        <f>+Januar!D3</f>
        <v>Morgen</v>
      </c>
      <c r="E3" s="137" t="str">
        <f>+Januar!E3</f>
        <v>Middag</v>
      </c>
      <c r="F3" s="137" t="str">
        <f>+Januar!F3</f>
        <v>Aften</v>
      </c>
      <c r="G3" s="137" t="str">
        <f>+Januar!G3</f>
        <v xml:space="preserve">Avg </v>
      </c>
      <c r="H3" s="91" t="s">
        <v>49</v>
      </c>
      <c r="I3" s="249" t="str">
        <f>+Januar!I3</f>
        <v>Aktuelle middel værdier for denne måned</v>
      </c>
      <c r="J3" s="250"/>
      <c r="K3" s="250"/>
      <c r="L3" s="250"/>
      <c r="M3" s="251"/>
      <c r="N3" s="130" t="s">
        <v>0</v>
      </c>
      <c r="O3" s="42"/>
      <c r="P3" s="94" t="s">
        <v>18</v>
      </c>
      <c r="Q3" s="94">
        <v>23.5</v>
      </c>
      <c r="R3" s="42"/>
      <c r="S3" s="42" t="str">
        <f>CONCATENATE(A2,B2)</f>
        <v>Jul 2019</v>
      </c>
      <c r="T3" s="135" t="str">
        <f>+N2</f>
        <v>Avg Jun</v>
      </c>
      <c r="U3" s="129">
        <v>1</v>
      </c>
      <c r="V3" s="129">
        <v>2</v>
      </c>
      <c r="W3" s="129">
        <v>3</v>
      </c>
      <c r="X3" s="129">
        <v>4</v>
      </c>
      <c r="Y3" s="129">
        <v>5</v>
      </c>
      <c r="Z3" s="129">
        <v>6</v>
      </c>
      <c r="AA3" s="129">
        <v>7</v>
      </c>
      <c r="AB3" s="129">
        <v>8</v>
      </c>
      <c r="AC3" s="129">
        <v>9</v>
      </c>
      <c r="AD3" s="129">
        <v>10</v>
      </c>
      <c r="AE3" s="129">
        <v>11</v>
      </c>
      <c r="AF3" s="129">
        <v>12</v>
      </c>
      <c r="AG3" s="129">
        <v>13</v>
      </c>
      <c r="AH3" s="129">
        <v>14</v>
      </c>
      <c r="AI3" s="129">
        <v>15</v>
      </c>
      <c r="AJ3" s="129">
        <v>16</v>
      </c>
      <c r="AK3" s="129">
        <v>17</v>
      </c>
      <c r="AL3" s="129">
        <v>18</v>
      </c>
      <c r="AM3" s="129">
        <v>19</v>
      </c>
      <c r="AN3" s="129">
        <v>20</v>
      </c>
      <c r="AO3" s="129">
        <v>21</v>
      </c>
      <c r="AP3" s="129">
        <v>22</v>
      </c>
      <c r="AQ3" s="129">
        <v>23</v>
      </c>
      <c r="AR3" s="129">
        <v>24</v>
      </c>
      <c r="AS3" s="129">
        <v>25</v>
      </c>
      <c r="AT3" s="129">
        <v>26</v>
      </c>
      <c r="AU3" s="129">
        <v>27</v>
      </c>
      <c r="AV3" s="129">
        <v>28</v>
      </c>
      <c r="AW3" s="129">
        <v>29</v>
      </c>
      <c r="AX3" s="129">
        <v>30</v>
      </c>
      <c r="AY3" s="129">
        <v>31</v>
      </c>
      <c r="AZ3" s="95" t="str">
        <f>CONCATENATE("Avg.",H3)</f>
        <v>Avg.Jul</v>
      </c>
    </row>
    <row r="4" spans="1:52" ht="15.75" thickBot="1">
      <c r="A4" s="255">
        <v>1</v>
      </c>
      <c r="B4" s="44" t="s">
        <v>5</v>
      </c>
      <c r="C4" s="35" t="s">
        <v>10</v>
      </c>
      <c r="D4" s="8">
        <v>10</v>
      </c>
      <c r="E4" s="8">
        <v>10</v>
      </c>
      <c r="F4" s="8">
        <v>10</v>
      </c>
      <c r="G4" s="41">
        <f>AVERAGE(D4:F4)</f>
        <v>10</v>
      </c>
      <c r="H4" s="241" t="str">
        <f>IF(G4&lt;$I$163,"Under",IF(AND(G4&gt;=$I$163,G4&lt;=$I$165),"Normal",IF(G4&gt;=$I$165,"Over","Prøv igen")))</f>
        <v>Over</v>
      </c>
      <c r="I4" s="84">
        <f>+G4</f>
        <v>10</v>
      </c>
      <c r="J4" s="85">
        <f>+G5</f>
        <v>63.046352201257861</v>
      </c>
      <c r="K4" s="86">
        <f>+G6</f>
        <v>7.9182389937106912E-2</v>
      </c>
      <c r="L4" s="87">
        <f>+G7</f>
        <v>181.47200000000001</v>
      </c>
      <c r="M4" s="88">
        <f>+G8</f>
        <v>9.0736000000000008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[mmol/L]</v>
      </c>
      <c r="T4" s="114">
        <f>+I2</f>
        <v>9.3166666666666664</v>
      </c>
      <c r="U4" s="97">
        <f>+I4</f>
        <v>10</v>
      </c>
      <c r="V4" s="97">
        <f>+I9</f>
        <v>11.1</v>
      </c>
      <c r="W4" s="97">
        <f>+I14</f>
        <v>10.199999999999999</v>
      </c>
      <c r="X4" s="97">
        <f>+I19</f>
        <v>10</v>
      </c>
      <c r="Y4" s="97">
        <f>+I24</f>
        <v>11</v>
      </c>
      <c r="Z4" s="97">
        <f>+I29</f>
        <v>11.1</v>
      </c>
      <c r="AA4" s="97">
        <f>+I34</f>
        <v>10</v>
      </c>
      <c r="AB4" s="97">
        <f>+I39</f>
        <v>11</v>
      </c>
      <c r="AC4" s="97">
        <f>+I44</f>
        <v>10.699999999999998</v>
      </c>
      <c r="AD4" s="97">
        <f>+I49</f>
        <v>10</v>
      </c>
      <c r="AE4" s="97">
        <f>+I54</f>
        <v>10.699999999999998</v>
      </c>
      <c r="AF4" s="97">
        <f>+I59</f>
        <v>10.1</v>
      </c>
      <c r="AG4" s="97">
        <f>+I64</f>
        <v>11.300000000000002</v>
      </c>
      <c r="AH4" s="97">
        <f>+I69</f>
        <v>8</v>
      </c>
      <c r="AI4" s="97">
        <f>+I74</f>
        <v>9.9</v>
      </c>
      <c r="AJ4" s="97">
        <f>+I79</f>
        <v>9.9</v>
      </c>
      <c r="AK4" s="97">
        <f>+I84</f>
        <v>9.4</v>
      </c>
      <c r="AL4" s="97">
        <f>+I89</f>
        <v>8</v>
      </c>
      <c r="AM4" s="97">
        <f>+I94</f>
        <v>9.9</v>
      </c>
      <c r="AN4" s="97">
        <f>+I99</f>
        <v>9.6999999999999993</v>
      </c>
      <c r="AO4" s="97">
        <f>+I104</f>
        <v>9</v>
      </c>
      <c r="AP4" s="97">
        <f>+I109</f>
        <v>9.9</v>
      </c>
      <c r="AQ4" s="97">
        <f>+I114</f>
        <v>8</v>
      </c>
      <c r="AR4" s="97">
        <f>+I119</f>
        <v>8</v>
      </c>
      <c r="AS4" s="97">
        <f>+I124</f>
        <v>9.9</v>
      </c>
      <c r="AT4" s="97">
        <f>+I129</f>
        <v>11.300000000000002</v>
      </c>
      <c r="AU4" s="97">
        <f>+I134</f>
        <v>11</v>
      </c>
      <c r="AV4" s="97">
        <f>+I139</f>
        <v>9.9</v>
      </c>
      <c r="AW4" s="97">
        <f>+I144</f>
        <v>11</v>
      </c>
      <c r="AX4" s="97">
        <f>+I149</f>
        <v>10.699999999999998</v>
      </c>
      <c r="AY4" s="97">
        <f>+I154</f>
        <v>9.9</v>
      </c>
      <c r="AZ4" s="98">
        <f>AVERAGE(U4:AY4)</f>
        <v>10.019354838709676</v>
      </c>
    </row>
    <row r="5" spans="1:52">
      <c r="A5" s="256"/>
      <c r="B5" s="45" t="s">
        <v>3</v>
      </c>
      <c r="C5" s="9" t="s">
        <v>8</v>
      </c>
      <c r="D5" s="10">
        <f>(D4+$Q$6)/$Q$5-$Q$3</f>
        <v>63.046352201257861</v>
      </c>
      <c r="E5" s="10">
        <f>(E4+$Q$6)/$Q$5-$Q$3</f>
        <v>63.046352201257861</v>
      </c>
      <c r="F5" s="10">
        <f>(F4+$Q$6)/$Q$5-$Q$3</f>
        <v>63.046352201257861</v>
      </c>
      <c r="G5" s="28">
        <f>AVERAGE(D5:F5)</f>
        <v>63.046352201257861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Hæmoglobin A1c (IFCC)  [mmol/mol]  </v>
      </c>
      <c r="T5" s="233">
        <f>+J2</f>
        <v>58.348972746331228</v>
      </c>
      <c r="U5" s="101">
        <f>+J4</f>
        <v>63.046352201257861</v>
      </c>
      <c r="V5" s="101">
        <f>+J9</f>
        <v>70.607987421383655</v>
      </c>
      <c r="W5" s="101">
        <f>+J14</f>
        <v>64.421194968553465</v>
      </c>
      <c r="X5" s="101">
        <f>+J19</f>
        <v>63.046352201257861</v>
      </c>
      <c r="Y5" s="101">
        <f>+J24</f>
        <v>69.920566037735853</v>
      </c>
      <c r="Z5" s="101">
        <f>+J29</f>
        <v>70.607987421383655</v>
      </c>
      <c r="AA5" s="101">
        <f>+J34</f>
        <v>63.046352201257861</v>
      </c>
      <c r="AB5" s="101">
        <f>+J39</f>
        <v>69.920566037735853</v>
      </c>
      <c r="AC5" s="101">
        <f>+J44</f>
        <v>67.858301886792461</v>
      </c>
      <c r="AD5" s="101">
        <f>+J49</f>
        <v>63.046352201257861</v>
      </c>
      <c r="AE5" s="101">
        <f>+J54</f>
        <v>67.858301886792461</v>
      </c>
      <c r="AF5" s="101">
        <f>+J59</f>
        <v>63.733773584905663</v>
      </c>
      <c r="AG5" s="101">
        <f>+J64</f>
        <v>71.982830188679259</v>
      </c>
      <c r="AH5" s="101">
        <f>+J69</f>
        <v>49.297924528301884</v>
      </c>
      <c r="AI5" s="101">
        <f>+J74</f>
        <v>62.358930817610066</v>
      </c>
      <c r="AJ5" s="101">
        <f>+J79</f>
        <v>62.358930817610066</v>
      </c>
      <c r="AK5" s="101">
        <f>+J84</f>
        <v>58.921823899371077</v>
      </c>
      <c r="AL5" s="101">
        <f>+J89</f>
        <v>49.297924528301884</v>
      </c>
      <c r="AM5" s="101">
        <f>+J94</f>
        <v>62.358930817610066</v>
      </c>
      <c r="AN5" s="101">
        <f>+J99</f>
        <v>60.984088050314462</v>
      </c>
      <c r="AO5" s="101">
        <f>+J104</f>
        <v>56.17213836477989</v>
      </c>
      <c r="AP5" s="101">
        <f>+J109</f>
        <v>62.358930817610066</v>
      </c>
      <c r="AQ5" s="101">
        <f>+J114</f>
        <v>49.297924528301884</v>
      </c>
      <c r="AR5" s="101">
        <f>+J119</f>
        <v>49.297924528301884</v>
      </c>
      <c r="AS5" s="101">
        <f>+J124</f>
        <v>62.358930817610066</v>
      </c>
      <c r="AT5" s="101">
        <f>+J129</f>
        <v>71.982830188679259</v>
      </c>
      <c r="AU5" s="101">
        <f>+J134</f>
        <v>69.920566037735853</v>
      </c>
      <c r="AV5" s="101">
        <f>+J139</f>
        <v>62.358930817610066</v>
      </c>
      <c r="AW5" s="101">
        <f>+J144</f>
        <v>69.920566037735853</v>
      </c>
      <c r="AX5" s="101">
        <f>+J149</f>
        <v>67.858301886792461</v>
      </c>
      <c r="AY5" s="101">
        <f>+J154</f>
        <v>62.358930817610066</v>
      </c>
      <c r="AZ5" s="98">
        <f>AVERAGE(U5:AY5)</f>
        <v>63.179401501318736</v>
      </c>
    </row>
    <row r="6" spans="1:52">
      <c r="A6" s="256"/>
      <c r="B6" s="46" t="s">
        <v>4</v>
      </c>
      <c r="C6" s="12" t="s">
        <v>9</v>
      </c>
      <c r="D6" s="1">
        <f>+(D5+$Q$3)/$Q$2</f>
        <v>7.9182389937106912E-2</v>
      </c>
      <c r="E6" s="1">
        <f>+(E5+$Q$3)/$Q$2</f>
        <v>7.9182389937106912E-2</v>
      </c>
      <c r="F6" s="1">
        <f>+(F5+$Q$3)/$Q$2</f>
        <v>7.9182389937106912E-2</v>
      </c>
      <c r="G6" s="4">
        <f>AVERAGE(D6:F6)</f>
        <v>7.9182389937106912E-2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>Hæmoglobin A1c (IFCC)  [mmol/mol]   &amp;                                Glucose middel P (fra HbA1c IFCC)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0"/>
    </row>
    <row r="7" spans="1:52">
      <c r="A7" s="256"/>
      <c r="B7" s="47" t="s">
        <v>6</v>
      </c>
      <c r="C7" s="13" t="s">
        <v>11</v>
      </c>
      <c r="D7" s="14">
        <f>D4*$Q$8</f>
        <v>181.47200000000001</v>
      </c>
      <c r="E7" s="14">
        <f>E4*$Q$8</f>
        <v>181.47200000000001</v>
      </c>
      <c r="F7" s="14">
        <f>F4*$Q$8</f>
        <v>181.47200000000001</v>
      </c>
      <c r="G7" s="28">
        <f t="shared" ref="G7:G8" si="0">AVERAGE(D7:F7)</f>
        <v>181.47200000000001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130"/>
    </row>
    <row r="8" spans="1:52" ht="15.75" thickBot="1">
      <c r="A8" s="257"/>
      <c r="B8" s="48" t="s">
        <v>7</v>
      </c>
      <c r="C8" s="15" t="s">
        <v>12</v>
      </c>
      <c r="D8" s="16">
        <f>$P$10*10*D7/1000</f>
        <v>9.0736000000000008</v>
      </c>
      <c r="E8" s="16">
        <f>$P$10*10*E7/1000</f>
        <v>9.0736000000000008</v>
      </c>
      <c r="F8" s="16">
        <f>$P$10*10*F7/1000</f>
        <v>9.0736000000000008</v>
      </c>
      <c r="G8" s="40">
        <f t="shared" si="0"/>
        <v>9.0736000000000008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130"/>
    </row>
    <row r="9" spans="1:52" ht="15.75" thickBot="1">
      <c r="A9" s="258">
        <v>2</v>
      </c>
      <c r="B9" s="25" t="s">
        <v>5</v>
      </c>
      <c r="C9" s="39" t="s">
        <v>10</v>
      </c>
      <c r="D9" s="8">
        <v>11.1</v>
      </c>
      <c r="E9" s="8">
        <v>11.1</v>
      </c>
      <c r="F9" s="8">
        <v>11.1</v>
      </c>
      <c r="G9" s="38">
        <f>AVERAGE(D9:F9)</f>
        <v>11.1</v>
      </c>
      <c r="H9" s="241" t="str">
        <f>IF(G9&lt;$I$163,"Under",IF(AND(G9&gt;=$I$163,G9&lt;=$I$165),"Normal",IF(G9&gt;=$I$165,"Over","Prøv igen")))</f>
        <v>Over</v>
      </c>
      <c r="I9" s="76">
        <f>+G9</f>
        <v>11.1</v>
      </c>
      <c r="J9" s="77">
        <f>+G10</f>
        <v>70.607987421383655</v>
      </c>
      <c r="K9" s="83">
        <f>+G11</f>
        <v>8.6100628930817616E-2</v>
      </c>
      <c r="L9" s="79">
        <f>+G12</f>
        <v>201.43392000000003</v>
      </c>
      <c r="M9" s="82">
        <f>+G13</f>
        <v>10.071695999999999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130"/>
    </row>
    <row r="10" spans="1:52">
      <c r="A10" s="259"/>
      <c r="B10" s="17" t="s">
        <v>3</v>
      </c>
      <c r="C10" s="18" t="s">
        <v>8</v>
      </c>
      <c r="D10" s="11">
        <f>(D9+$Q$6)/$Q$5-$Q$3</f>
        <v>70.607987421383655</v>
      </c>
      <c r="E10" s="11">
        <f>(E9+$Q$6)/$Q$5-$Q$3</f>
        <v>70.607987421383655</v>
      </c>
      <c r="F10" s="11">
        <f>(F9+$Q$6)/$Q$5-$Q$3</f>
        <v>70.607987421383655</v>
      </c>
      <c r="G10" s="30">
        <f>AVERAGE(D10:F10)</f>
        <v>70.607987421383655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130"/>
    </row>
    <row r="11" spans="1:52" ht="15.75">
      <c r="A11" s="259"/>
      <c r="B11" s="17" t="s">
        <v>4</v>
      </c>
      <c r="C11" s="19" t="s">
        <v>9</v>
      </c>
      <c r="D11" s="4">
        <f>+(D10+$Q$3)/$Q$2</f>
        <v>8.6100628930817616E-2</v>
      </c>
      <c r="E11" s="4">
        <f>+(E10+$Q$3)/$Q$2</f>
        <v>8.6100628930817616E-2</v>
      </c>
      <c r="F11" s="4">
        <f>+(F10+$Q$3)/$Q$2</f>
        <v>8.6100628930817616E-2</v>
      </c>
      <c r="G11" s="31">
        <f>AVERAGE(D11:F11)</f>
        <v>8.6100628930817616E-2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130"/>
    </row>
    <row r="12" spans="1:52">
      <c r="A12" s="260"/>
      <c r="B12" s="17" t="s">
        <v>6</v>
      </c>
      <c r="C12" s="19" t="s">
        <v>11</v>
      </c>
      <c r="D12" s="11">
        <f>D9*$Q$8</f>
        <v>201.43392</v>
      </c>
      <c r="E12" s="11">
        <f>E9*$Q$8</f>
        <v>201.43392</v>
      </c>
      <c r="F12" s="11">
        <f>F9*$Q$8</f>
        <v>201.43392</v>
      </c>
      <c r="G12" s="30">
        <f t="shared" ref="G12:G13" si="1">AVERAGE(D12:F12)</f>
        <v>201.43392000000003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130"/>
    </row>
    <row r="13" spans="1:52" ht="15.75" thickBot="1">
      <c r="A13" s="261"/>
      <c r="B13" s="20" t="s">
        <v>7</v>
      </c>
      <c r="C13" s="21" t="s">
        <v>12</v>
      </c>
      <c r="D13" s="22">
        <f>$P$10*10*D12/1000</f>
        <v>10.071695999999999</v>
      </c>
      <c r="E13" s="22">
        <f>$P$10*10*E12/1000</f>
        <v>10.071695999999999</v>
      </c>
      <c r="F13" s="22">
        <f>$P$10*10*F12/1000</f>
        <v>10.071695999999999</v>
      </c>
      <c r="G13" s="32">
        <f t="shared" si="1"/>
        <v>10.071695999999999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130"/>
    </row>
    <row r="14" spans="1:52" ht="15.75" thickBot="1">
      <c r="A14" s="259">
        <v>3</v>
      </c>
      <c r="B14" s="24" t="s">
        <v>5</v>
      </c>
      <c r="C14" s="36" t="s">
        <v>10</v>
      </c>
      <c r="D14" s="8">
        <v>10.199999999999999</v>
      </c>
      <c r="E14" s="8">
        <v>10.199999999999999</v>
      </c>
      <c r="F14" s="8">
        <v>10.199999999999999</v>
      </c>
      <c r="G14" s="37">
        <f>AVERAGE(D14:F14)</f>
        <v>10.199999999999999</v>
      </c>
      <c r="H14" s="241" t="str">
        <f>IF(G14&lt;$I$163,"Under",IF(AND(G14&gt;=$I$163,G14&lt;=$I$165),"Normal",IF(G14&gt;=$I$165,"Over","Prøv igen")))</f>
        <v>Over</v>
      </c>
      <c r="I14" s="76">
        <f>+G14</f>
        <v>10.199999999999999</v>
      </c>
      <c r="J14" s="77">
        <f>+G15</f>
        <v>64.421194968553465</v>
      </c>
      <c r="K14" s="83">
        <f>+G16</f>
        <v>8.0440251572327051E-2</v>
      </c>
      <c r="L14" s="79">
        <f>+G17</f>
        <v>185.10144</v>
      </c>
      <c r="M14" s="82">
        <f>+G18</f>
        <v>9.2550720000000002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30"/>
    </row>
    <row r="15" spans="1:52">
      <c r="A15" s="259"/>
      <c r="B15" s="17" t="s">
        <v>3</v>
      </c>
      <c r="C15" s="18" t="s">
        <v>8</v>
      </c>
      <c r="D15" s="11">
        <f>(D14+$Q$6)/$Q$5-$Q$3</f>
        <v>64.421194968553465</v>
      </c>
      <c r="E15" s="11">
        <f>(E14+$Q$6)/$Q$5-$Q$3</f>
        <v>64.421194968553465</v>
      </c>
      <c r="F15" s="11">
        <f>(F14+$Q$6)/$Q$5-$Q$3</f>
        <v>64.421194968553465</v>
      </c>
      <c r="G15" s="30">
        <f>AVERAGE(D15:F15)</f>
        <v>64.421194968553465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Jul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130"/>
    </row>
    <row r="16" spans="1:52">
      <c r="A16" s="259"/>
      <c r="B16" s="17" t="s">
        <v>4</v>
      </c>
      <c r="C16" s="19" t="s">
        <v>9</v>
      </c>
      <c r="D16" s="4">
        <f>+(D15+$Q$3)/$Q$2</f>
        <v>8.0440251572327051E-2</v>
      </c>
      <c r="E16" s="4">
        <f>+(E15+$Q$3)/$Q$2</f>
        <v>8.0440251572327051E-2</v>
      </c>
      <c r="F16" s="4">
        <f>+(F15+$Q$3)/$Q$2</f>
        <v>8.0440251572327051E-2</v>
      </c>
      <c r="G16" s="31">
        <f>AVERAGE(D16:F16)</f>
        <v>8.0440251572327051E-2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30"/>
    </row>
    <row r="17" spans="1:52">
      <c r="A17" s="260"/>
      <c r="B17" s="17" t="s">
        <v>6</v>
      </c>
      <c r="C17" s="19" t="s">
        <v>11</v>
      </c>
      <c r="D17" s="11">
        <f>D14*$Q$8</f>
        <v>185.10144</v>
      </c>
      <c r="E17" s="11">
        <f>E14*$Q$8</f>
        <v>185.10144</v>
      </c>
      <c r="F17" s="11">
        <f>F14*$Q$8</f>
        <v>185.10144</v>
      </c>
      <c r="G17" s="30">
        <f t="shared" ref="G17:G18" si="2">AVERAGE(D17:F17)</f>
        <v>185.10144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130"/>
    </row>
    <row r="18" spans="1:52" ht="15.75" thickBot="1">
      <c r="A18" s="261"/>
      <c r="B18" s="20" t="s">
        <v>7</v>
      </c>
      <c r="C18" s="21" t="s">
        <v>12</v>
      </c>
      <c r="D18" s="22">
        <f>$P$10*10*D17/1000</f>
        <v>9.2550720000000002</v>
      </c>
      <c r="E18" s="22">
        <f>$P$10*10*E17/1000</f>
        <v>9.2550720000000002</v>
      </c>
      <c r="F18" s="22">
        <f>$P$10*10*F17/1000</f>
        <v>9.2550720000000002</v>
      </c>
      <c r="G18" s="32">
        <f t="shared" si="2"/>
        <v>9.2550720000000002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130"/>
    </row>
    <row r="19" spans="1:52" ht="15.75" thickBot="1">
      <c r="A19" s="258">
        <v>4</v>
      </c>
      <c r="B19" s="24" t="s">
        <v>5</v>
      </c>
      <c r="C19" s="36" t="s">
        <v>10</v>
      </c>
      <c r="D19" s="8">
        <v>10</v>
      </c>
      <c r="E19" s="8">
        <v>10</v>
      </c>
      <c r="F19" s="8">
        <v>10</v>
      </c>
      <c r="G19" s="37">
        <f>AVERAGE(D19:F19)</f>
        <v>10</v>
      </c>
      <c r="H19" s="241" t="str">
        <f>IF(G19&lt;$I$163,"Under",IF(AND(G19&gt;=$I$163,G19&lt;=$I$165),"Normal",IF(G19&gt;=$I$165,"Over","Prøv igen")))</f>
        <v>Over</v>
      </c>
      <c r="I19" s="76">
        <f>+G19</f>
        <v>10</v>
      </c>
      <c r="J19" s="77">
        <f>+G20</f>
        <v>63.046352201257861</v>
      </c>
      <c r="K19" s="83">
        <f>+G21</f>
        <v>7.9182389937106912E-2</v>
      </c>
      <c r="L19" s="79">
        <f>+G22</f>
        <v>181.47200000000001</v>
      </c>
      <c r="M19" s="82">
        <f>+G23</f>
        <v>9.0736000000000008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130"/>
    </row>
    <row r="20" spans="1:52">
      <c r="A20" s="259"/>
      <c r="B20" s="17" t="s">
        <v>3</v>
      </c>
      <c r="C20" s="18" t="s">
        <v>8</v>
      </c>
      <c r="D20" s="11">
        <f>(D19+$Q$6)/$Q$5-$Q$3</f>
        <v>63.046352201257861</v>
      </c>
      <c r="E20" s="11">
        <f>(E19+$Q$6)/$Q$5-$Q$3</f>
        <v>63.046352201257861</v>
      </c>
      <c r="F20" s="11">
        <f>(F19+$Q$6)/$Q$5-$Q$3</f>
        <v>63.046352201257861</v>
      </c>
      <c r="G20" s="30">
        <f>AVERAGE(D20:F20)</f>
        <v>63.046352201257861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130"/>
    </row>
    <row r="21" spans="1:52">
      <c r="A21" s="259"/>
      <c r="B21" s="17" t="s">
        <v>4</v>
      </c>
      <c r="C21" s="19" t="s">
        <v>9</v>
      </c>
      <c r="D21" s="4">
        <f>+(D20+$Q$3)/$Q$2</f>
        <v>7.9182389937106912E-2</v>
      </c>
      <c r="E21" s="4">
        <f>+(E20+$Q$3)/$Q$2</f>
        <v>7.9182389937106912E-2</v>
      </c>
      <c r="F21" s="4">
        <f>+(F20+$Q$3)/$Q$2</f>
        <v>7.9182389937106912E-2</v>
      </c>
      <c r="G21" s="31">
        <f>AVERAGE(D21:F21)</f>
        <v>7.9182389937106912E-2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130"/>
    </row>
    <row r="22" spans="1:52">
      <c r="A22" s="260"/>
      <c r="B22" s="17" t="s">
        <v>6</v>
      </c>
      <c r="C22" s="19" t="s">
        <v>11</v>
      </c>
      <c r="D22" s="11">
        <f>D19*$Q$8</f>
        <v>181.47200000000001</v>
      </c>
      <c r="E22" s="11">
        <f>E19*$Q$8</f>
        <v>181.47200000000001</v>
      </c>
      <c r="F22" s="11">
        <f>F19*$Q$8</f>
        <v>181.47200000000001</v>
      </c>
      <c r="G22" s="30">
        <f t="shared" ref="G22:G23" si="3">AVERAGE(D22:F22)</f>
        <v>181.47200000000001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130"/>
    </row>
    <row r="23" spans="1:52" ht="16.5" thickBot="1">
      <c r="A23" s="261"/>
      <c r="B23" s="20" t="s">
        <v>7</v>
      </c>
      <c r="C23" s="21" t="s">
        <v>12</v>
      </c>
      <c r="D23" s="22">
        <f>$P$10*10*D22/1000</f>
        <v>9.0736000000000008</v>
      </c>
      <c r="E23" s="22">
        <f>$P$10*10*E22/1000</f>
        <v>9.0736000000000008</v>
      </c>
      <c r="F23" s="22">
        <f>$P$10*10*F22/1000</f>
        <v>9.0736000000000008</v>
      </c>
      <c r="G23" s="32">
        <f t="shared" si="3"/>
        <v>9.0736000000000008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130"/>
    </row>
    <row r="24" spans="1:52" ht="16.5" thickBot="1">
      <c r="A24" s="258">
        <v>5</v>
      </c>
      <c r="B24" s="24" t="s">
        <v>5</v>
      </c>
      <c r="C24" s="36" t="s">
        <v>10</v>
      </c>
      <c r="D24" s="8">
        <v>11</v>
      </c>
      <c r="E24" s="8">
        <v>11</v>
      </c>
      <c r="F24" s="8">
        <v>11</v>
      </c>
      <c r="G24" s="37">
        <f>AVERAGE(D24:F24)</f>
        <v>11</v>
      </c>
      <c r="H24" s="241" t="str">
        <f>IF(G24&lt;$I$163,"Under",IF(AND(G24&gt;=$I$163,G24&lt;=$I$165),"Normal",IF(G24&gt;=$I$165,"Over","Prøv igen")))</f>
        <v>Over</v>
      </c>
      <c r="I24" s="76">
        <f>+G24</f>
        <v>11</v>
      </c>
      <c r="J24" s="77">
        <f>+G25</f>
        <v>69.920566037735853</v>
      </c>
      <c r="K24" s="83">
        <f>+G26</f>
        <v>8.5471698113207553E-2</v>
      </c>
      <c r="L24" s="79">
        <f>+G27</f>
        <v>199.61920000000001</v>
      </c>
      <c r="M24" s="82">
        <f>+G28</f>
        <v>9.9809600000000014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130"/>
    </row>
    <row r="25" spans="1:52" ht="15.75">
      <c r="A25" s="259"/>
      <c r="B25" s="17" t="s">
        <v>3</v>
      </c>
      <c r="C25" s="18" t="s">
        <v>8</v>
      </c>
      <c r="D25" s="11">
        <f>(D24+$Q$6)/$Q$5-$Q$3</f>
        <v>69.920566037735853</v>
      </c>
      <c r="E25" s="11">
        <f>(E24+$Q$6)/$Q$5-$Q$3</f>
        <v>69.920566037735853</v>
      </c>
      <c r="F25" s="11">
        <f>(F24+$Q$6)/$Q$5-$Q$3</f>
        <v>69.920566037735853</v>
      </c>
      <c r="G25" s="30">
        <f>AVERAGE(D25:F25)</f>
        <v>69.920566037735853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130"/>
    </row>
    <row r="26" spans="1:52" ht="15.75">
      <c r="A26" s="259"/>
      <c r="B26" s="17" t="s">
        <v>4</v>
      </c>
      <c r="C26" s="19" t="s">
        <v>9</v>
      </c>
      <c r="D26" s="4">
        <f>+(D25+$Q$3)/$Q$2</f>
        <v>8.5471698113207553E-2</v>
      </c>
      <c r="E26" s="4">
        <f>+(E25+$Q$3)/$Q$2</f>
        <v>8.5471698113207553E-2</v>
      </c>
      <c r="F26" s="4">
        <f>+(F25+$Q$3)/$Q$2</f>
        <v>8.5471698113207553E-2</v>
      </c>
      <c r="G26" s="31">
        <f>AVERAGE(D26:F26)</f>
        <v>8.5471698113207553E-2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130"/>
    </row>
    <row r="27" spans="1:52">
      <c r="A27" s="260"/>
      <c r="B27" s="17" t="s">
        <v>6</v>
      </c>
      <c r="C27" s="19" t="s">
        <v>11</v>
      </c>
      <c r="D27" s="11">
        <f>D24*$Q$8</f>
        <v>199.61920000000001</v>
      </c>
      <c r="E27" s="11">
        <f>E24*$Q$8</f>
        <v>199.61920000000001</v>
      </c>
      <c r="F27" s="11">
        <f>F24*$Q$8</f>
        <v>199.61920000000001</v>
      </c>
      <c r="G27" s="30">
        <f t="shared" ref="G27:G28" si="4">AVERAGE(D27:F27)</f>
        <v>199.61920000000001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130"/>
    </row>
    <row r="28" spans="1:52" ht="15.75" thickBot="1">
      <c r="A28" s="261"/>
      <c r="B28" s="20" t="s">
        <v>7</v>
      </c>
      <c r="C28" s="21" t="s">
        <v>12</v>
      </c>
      <c r="D28" s="22">
        <f>$P$10*10*D27/1000</f>
        <v>9.9809600000000014</v>
      </c>
      <c r="E28" s="22">
        <f>$P$10*10*E27/1000</f>
        <v>9.9809600000000014</v>
      </c>
      <c r="F28" s="22">
        <f>$P$10*10*F27/1000</f>
        <v>9.9809600000000014</v>
      </c>
      <c r="G28" s="32">
        <f t="shared" si="4"/>
        <v>9.9809600000000014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130"/>
    </row>
    <row r="29" spans="1:52" ht="15.75" thickBot="1">
      <c r="A29" s="258">
        <v>6</v>
      </c>
      <c r="B29" s="24" t="s">
        <v>5</v>
      </c>
      <c r="C29" s="36" t="s">
        <v>10</v>
      </c>
      <c r="D29" s="8">
        <v>11.1</v>
      </c>
      <c r="E29" s="8">
        <v>11.1</v>
      </c>
      <c r="F29" s="8">
        <v>11.1</v>
      </c>
      <c r="G29" s="37">
        <f>AVERAGE(D29:F29)</f>
        <v>11.1</v>
      </c>
      <c r="H29" s="241" t="str">
        <f>IF(G29&lt;$I$163,"Under",IF(AND(G29&gt;=$I$163,G29&lt;=$I$165),"Normal",IF(G29&gt;=$I$165,"Over","Prøv igen")))</f>
        <v>Over</v>
      </c>
      <c r="I29" s="76">
        <f>+G29</f>
        <v>11.1</v>
      </c>
      <c r="J29" s="77">
        <f>+G30</f>
        <v>70.607987421383655</v>
      </c>
      <c r="K29" s="83">
        <f>+G31</f>
        <v>8.6100628930817616E-2</v>
      </c>
      <c r="L29" s="79">
        <f>+G32</f>
        <v>201.43392000000003</v>
      </c>
      <c r="M29" s="82">
        <f>+G33</f>
        <v>10.071695999999999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130"/>
    </row>
    <row r="30" spans="1:52">
      <c r="A30" s="259"/>
      <c r="B30" s="17" t="s">
        <v>3</v>
      </c>
      <c r="C30" s="18" t="s">
        <v>8</v>
      </c>
      <c r="D30" s="11">
        <f>(D29+$Q$6)/$Q$5-$Q$3</f>
        <v>70.607987421383655</v>
      </c>
      <c r="E30" s="11">
        <f>(E29+$Q$6)/$Q$5-$Q$3</f>
        <v>70.607987421383655</v>
      </c>
      <c r="F30" s="11">
        <f>(F29+$Q$6)/$Q$5-$Q$3</f>
        <v>70.607987421383655</v>
      </c>
      <c r="G30" s="30">
        <f>AVERAGE(D30:F30)</f>
        <v>70.607987421383655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130"/>
    </row>
    <row r="31" spans="1:52">
      <c r="A31" s="259"/>
      <c r="B31" s="17" t="s">
        <v>4</v>
      </c>
      <c r="C31" s="19" t="s">
        <v>9</v>
      </c>
      <c r="D31" s="4">
        <f>+(D30+$Q$3)/$Q$2</f>
        <v>8.6100628930817616E-2</v>
      </c>
      <c r="E31" s="4">
        <f>+(E30+$Q$3)/$Q$2</f>
        <v>8.6100628930817616E-2</v>
      </c>
      <c r="F31" s="4">
        <f>+(F30+$Q$3)/$Q$2</f>
        <v>8.6100628930817616E-2</v>
      </c>
      <c r="G31" s="31">
        <f>AVERAGE(D31:F31)</f>
        <v>8.6100628930817616E-2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130"/>
    </row>
    <row r="32" spans="1:52">
      <c r="A32" s="260"/>
      <c r="B32" s="17" t="s">
        <v>6</v>
      </c>
      <c r="C32" s="19" t="s">
        <v>11</v>
      </c>
      <c r="D32" s="11">
        <f>D29*$Q$8</f>
        <v>201.43392</v>
      </c>
      <c r="E32" s="11">
        <f>E29*$Q$8</f>
        <v>201.43392</v>
      </c>
      <c r="F32" s="11">
        <f>F29*$Q$8</f>
        <v>201.43392</v>
      </c>
      <c r="G32" s="30">
        <f t="shared" ref="G32:G33" si="5">AVERAGE(D32:F32)</f>
        <v>201.43392000000003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30"/>
    </row>
    <row r="33" spans="1:52" ht="15.75" thickBot="1">
      <c r="A33" s="261"/>
      <c r="B33" s="20" t="s">
        <v>7</v>
      </c>
      <c r="C33" s="21" t="s">
        <v>12</v>
      </c>
      <c r="D33" s="22">
        <f>$P$10*10*D32/1000</f>
        <v>10.071695999999999</v>
      </c>
      <c r="E33" s="22">
        <f>$P$10*10*E32/1000</f>
        <v>10.071695999999999</v>
      </c>
      <c r="F33" s="22">
        <f>$P$10*10*F32/1000</f>
        <v>10.071695999999999</v>
      </c>
      <c r="G33" s="32">
        <f t="shared" si="5"/>
        <v>10.071695999999999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130"/>
    </row>
    <row r="34" spans="1:52" ht="15.75" thickBot="1">
      <c r="A34" s="258">
        <v>7</v>
      </c>
      <c r="B34" s="24" t="s">
        <v>5</v>
      </c>
      <c r="C34" s="36" t="s">
        <v>10</v>
      </c>
      <c r="D34" s="8">
        <v>10</v>
      </c>
      <c r="E34" s="8">
        <v>10</v>
      </c>
      <c r="F34" s="8">
        <v>10</v>
      </c>
      <c r="G34" s="37">
        <f>AVERAGE(D34:F34)</f>
        <v>10</v>
      </c>
      <c r="H34" s="241" t="str">
        <f>IF(G34&lt;$I$163,"Under",IF(AND(G34&gt;=$I$163,G34&lt;=$I$165),"Normal",IF(G34&gt;=$I$165,"Over","Prøv igen")))</f>
        <v>Over</v>
      </c>
      <c r="I34" s="76">
        <f>+G34</f>
        <v>10</v>
      </c>
      <c r="J34" s="77">
        <f>+G35</f>
        <v>63.046352201257861</v>
      </c>
      <c r="K34" s="83">
        <f>+G36</f>
        <v>7.9182389937106912E-2</v>
      </c>
      <c r="L34" s="79">
        <f>+G37</f>
        <v>181.47200000000001</v>
      </c>
      <c r="M34" s="82">
        <f>+G38</f>
        <v>9.0736000000000008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130"/>
    </row>
    <row r="35" spans="1:52">
      <c r="A35" s="259"/>
      <c r="B35" s="17" t="s">
        <v>3</v>
      </c>
      <c r="C35" s="18" t="s">
        <v>8</v>
      </c>
      <c r="D35" s="11">
        <f>(D34+$Q$6)/$Q$5-$Q$3</f>
        <v>63.046352201257861</v>
      </c>
      <c r="E35" s="11">
        <f>(E34+$Q$6)/$Q$5-$Q$3</f>
        <v>63.046352201257861</v>
      </c>
      <c r="F35" s="11">
        <f>(F34+$Q$6)/$Q$5-$Q$3</f>
        <v>63.046352201257861</v>
      </c>
      <c r="G35" s="30">
        <f>AVERAGE(D35:F35)</f>
        <v>63.046352201257861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130"/>
    </row>
    <row r="36" spans="1:52">
      <c r="A36" s="259"/>
      <c r="B36" s="17" t="s">
        <v>4</v>
      </c>
      <c r="C36" s="19" t="s">
        <v>9</v>
      </c>
      <c r="D36" s="4">
        <f>+(D35+$Q$3)/$Q$2</f>
        <v>7.9182389937106912E-2</v>
      </c>
      <c r="E36" s="4">
        <f>+(E35+$Q$3)/$Q$2</f>
        <v>7.9182389937106912E-2</v>
      </c>
      <c r="F36" s="4">
        <f>+(F35+$Q$3)/$Q$2</f>
        <v>7.9182389937106912E-2</v>
      </c>
      <c r="G36" s="31">
        <f>AVERAGE(D36:F36)</f>
        <v>7.9182389937106912E-2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130"/>
    </row>
    <row r="37" spans="1:52">
      <c r="A37" s="260"/>
      <c r="B37" s="17" t="s">
        <v>6</v>
      </c>
      <c r="C37" s="19" t="s">
        <v>11</v>
      </c>
      <c r="D37" s="11">
        <f>D34*$Q$8</f>
        <v>181.47200000000001</v>
      </c>
      <c r="E37" s="11">
        <f>E34*$Q$8</f>
        <v>181.47200000000001</v>
      </c>
      <c r="F37" s="11">
        <f>F34*$Q$8</f>
        <v>181.47200000000001</v>
      </c>
      <c r="G37" s="30">
        <f t="shared" ref="G37:G38" si="6">AVERAGE(D37:F37)</f>
        <v>181.47200000000001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130"/>
    </row>
    <row r="38" spans="1:52" ht="15.75" thickBot="1">
      <c r="A38" s="261"/>
      <c r="B38" s="20" t="s">
        <v>7</v>
      </c>
      <c r="C38" s="21" t="s">
        <v>12</v>
      </c>
      <c r="D38" s="22">
        <f>$P$10*10*D37/1000</f>
        <v>9.0736000000000008</v>
      </c>
      <c r="E38" s="22">
        <f>$P$10*10*E37/1000</f>
        <v>9.0736000000000008</v>
      </c>
      <c r="F38" s="22">
        <f>$P$10*10*F37/1000</f>
        <v>9.0736000000000008</v>
      </c>
      <c r="G38" s="32">
        <f t="shared" si="6"/>
        <v>9.0736000000000008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130"/>
    </row>
    <row r="39" spans="1:52" ht="15.75" thickBot="1">
      <c r="A39" s="258">
        <v>8</v>
      </c>
      <c r="B39" s="24" t="s">
        <v>5</v>
      </c>
      <c r="C39" s="36" t="s">
        <v>10</v>
      </c>
      <c r="D39" s="8">
        <v>11</v>
      </c>
      <c r="E39" s="8">
        <v>11</v>
      </c>
      <c r="F39" s="8">
        <v>11</v>
      </c>
      <c r="G39" s="37">
        <f>AVERAGE(D39:F39)</f>
        <v>11</v>
      </c>
      <c r="H39" s="241" t="str">
        <f>IF(G39&lt;$I$163,"Under",IF(AND(G39&gt;=$I$163,G39&lt;=$I$165),"Normal",IF(G39&gt;=$I$165,"Over","Prøv igen")))</f>
        <v>Over</v>
      </c>
      <c r="I39" s="76">
        <f>+G39</f>
        <v>11</v>
      </c>
      <c r="J39" s="77">
        <f>+G40</f>
        <v>69.920566037735853</v>
      </c>
      <c r="K39" s="83">
        <f>+G41</f>
        <v>8.5471698113207553E-2</v>
      </c>
      <c r="L39" s="79">
        <f>+G42</f>
        <v>199.61920000000001</v>
      </c>
      <c r="M39" s="82">
        <f>+G43</f>
        <v>9.9809600000000014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130"/>
    </row>
    <row r="40" spans="1:52">
      <c r="A40" s="259"/>
      <c r="B40" s="17" t="s">
        <v>3</v>
      </c>
      <c r="C40" s="18" t="s">
        <v>8</v>
      </c>
      <c r="D40" s="11">
        <f>(D39+$Q$6)/$Q$5-$Q$3</f>
        <v>69.920566037735853</v>
      </c>
      <c r="E40" s="11">
        <f>(E39+$Q$6)/$Q$5-$Q$3</f>
        <v>69.920566037735853</v>
      </c>
      <c r="F40" s="11">
        <f>(F39+$Q$6)/$Q$5-$Q$3</f>
        <v>69.920566037735853</v>
      </c>
      <c r="G40" s="30">
        <f>AVERAGE(D40:F40)</f>
        <v>69.920566037735853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130"/>
    </row>
    <row r="41" spans="1:52">
      <c r="A41" s="259"/>
      <c r="B41" s="17" t="s">
        <v>4</v>
      </c>
      <c r="C41" s="19" t="s">
        <v>9</v>
      </c>
      <c r="D41" s="4">
        <f>+(D40+$Q$3)/$Q$2</f>
        <v>8.5471698113207553E-2</v>
      </c>
      <c r="E41" s="4">
        <f>+(E40+$Q$3)/$Q$2</f>
        <v>8.5471698113207553E-2</v>
      </c>
      <c r="F41" s="4">
        <f>+(F40+$Q$3)/$Q$2</f>
        <v>8.5471698113207553E-2</v>
      </c>
      <c r="G41" s="31">
        <f>AVERAGE(D41:F41)</f>
        <v>8.5471698113207553E-2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130"/>
    </row>
    <row r="42" spans="1:52">
      <c r="A42" s="260"/>
      <c r="B42" s="17" t="s">
        <v>6</v>
      </c>
      <c r="C42" s="19" t="s">
        <v>11</v>
      </c>
      <c r="D42" s="11">
        <f>D39*$Q$8</f>
        <v>199.61920000000001</v>
      </c>
      <c r="E42" s="11">
        <f>E39*$Q$8</f>
        <v>199.61920000000001</v>
      </c>
      <c r="F42" s="11">
        <f>F39*$Q$8</f>
        <v>199.61920000000001</v>
      </c>
      <c r="G42" s="30">
        <f t="shared" ref="G42:G43" si="7">AVERAGE(D42:F42)</f>
        <v>199.61920000000001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130"/>
    </row>
    <row r="43" spans="1:52" ht="15.75" thickBot="1">
      <c r="A43" s="261"/>
      <c r="B43" s="20" t="s">
        <v>7</v>
      </c>
      <c r="C43" s="21" t="s">
        <v>12</v>
      </c>
      <c r="D43" s="22">
        <f>$P$10*10*D42/1000</f>
        <v>9.9809600000000014</v>
      </c>
      <c r="E43" s="22">
        <f>$P$10*10*E42/1000</f>
        <v>9.9809600000000014</v>
      </c>
      <c r="F43" s="22">
        <f>$P$10*10*F42/1000</f>
        <v>9.9809600000000014</v>
      </c>
      <c r="G43" s="32">
        <f t="shared" si="7"/>
        <v>9.9809600000000014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130"/>
    </row>
    <row r="44" spans="1:52" ht="15.75" thickBot="1">
      <c r="A44" s="258">
        <v>9</v>
      </c>
      <c r="B44" s="24" t="s">
        <v>5</v>
      </c>
      <c r="C44" s="36" t="s">
        <v>10</v>
      </c>
      <c r="D44" s="8">
        <v>10.7</v>
      </c>
      <c r="E44" s="8">
        <v>10.7</v>
      </c>
      <c r="F44" s="8">
        <v>10.7</v>
      </c>
      <c r="G44" s="37">
        <f>AVERAGE(D44:F44)</f>
        <v>10.699999999999998</v>
      </c>
      <c r="H44" s="241" t="str">
        <f>IF(G44&lt;$I$163,"Under",IF(AND(G44&gt;=$I$163,G44&lt;=$I$165),"Normal",IF(G44&gt;=$I$165,"Over","Prøv igen")))</f>
        <v>Over</v>
      </c>
      <c r="I44" s="76">
        <f>+G44</f>
        <v>10.699999999999998</v>
      </c>
      <c r="J44" s="77">
        <f>+G45</f>
        <v>67.858301886792461</v>
      </c>
      <c r="K44" s="83">
        <f>+G46</f>
        <v>8.3584905660377365E-2</v>
      </c>
      <c r="L44" s="79">
        <f>+G47</f>
        <v>194.17504</v>
      </c>
      <c r="M44" s="82">
        <f>+G48</f>
        <v>9.7087520000000005</v>
      </c>
      <c r="N44" s="81">
        <v>9</v>
      </c>
      <c r="O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130"/>
    </row>
    <row r="45" spans="1:52">
      <c r="A45" s="259"/>
      <c r="B45" s="17" t="s">
        <v>3</v>
      </c>
      <c r="C45" s="18" t="s">
        <v>8</v>
      </c>
      <c r="D45" s="11">
        <f>(D44+$Q$6)/$Q$5-$Q$3</f>
        <v>67.858301886792461</v>
      </c>
      <c r="E45" s="11">
        <f>(E44+$Q$6)/$Q$5-$Q$3</f>
        <v>67.858301886792461</v>
      </c>
      <c r="F45" s="11">
        <f>(F44+$Q$6)/$Q$5-$Q$3</f>
        <v>67.858301886792461</v>
      </c>
      <c r="G45" s="30">
        <f>AVERAGE(D45:F45)</f>
        <v>67.858301886792461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130"/>
    </row>
    <row r="46" spans="1:52">
      <c r="A46" s="259"/>
      <c r="B46" s="17" t="s">
        <v>4</v>
      </c>
      <c r="C46" s="19" t="s">
        <v>9</v>
      </c>
      <c r="D46" s="4">
        <f>+(D45+$Q$3)/$Q$2</f>
        <v>8.3584905660377365E-2</v>
      </c>
      <c r="E46" s="4">
        <f>+(E45+$Q$3)/$Q$2</f>
        <v>8.3584905660377365E-2</v>
      </c>
      <c r="F46" s="4">
        <f>+(F45+$Q$3)/$Q$2</f>
        <v>8.3584905660377365E-2</v>
      </c>
      <c r="G46" s="31">
        <f>AVERAGE(D46:F46)</f>
        <v>8.3584905660377365E-2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130"/>
    </row>
    <row r="47" spans="1:52">
      <c r="A47" s="260"/>
      <c r="B47" s="17" t="s">
        <v>6</v>
      </c>
      <c r="C47" s="19" t="s">
        <v>11</v>
      </c>
      <c r="D47" s="11">
        <f>D44*$Q$8</f>
        <v>194.17504</v>
      </c>
      <c r="E47" s="11">
        <f>E44*$Q$8</f>
        <v>194.17504</v>
      </c>
      <c r="F47" s="11">
        <f>F44*$Q$8</f>
        <v>194.17504</v>
      </c>
      <c r="G47" s="30">
        <f t="shared" ref="G47:G48" si="8">AVERAGE(D47:F47)</f>
        <v>194.17504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30"/>
    </row>
    <row r="48" spans="1:52" ht="15.75" thickBot="1">
      <c r="A48" s="261"/>
      <c r="B48" s="20" t="s">
        <v>7</v>
      </c>
      <c r="C48" s="21" t="s">
        <v>12</v>
      </c>
      <c r="D48" s="22">
        <f>$P$10*10*D47/1000</f>
        <v>9.7087520000000005</v>
      </c>
      <c r="E48" s="22">
        <f>$P$10*10*E47/1000</f>
        <v>9.7087520000000005</v>
      </c>
      <c r="F48" s="22">
        <f>$P$10*10*F47/1000</f>
        <v>9.7087520000000005</v>
      </c>
      <c r="G48" s="32">
        <f t="shared" si="8"/>
        <v>9.7087520000000005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30"/>
    </row>
    <row r="49" spans="1:52" ht="15.75" thickBot="1">
      <c r="A49" s="258">
        <v>10</v>
      </c>
      <c r="B49" s="24" t="s">
        <v>5</v>
      </c>
      <c r="C49" s="36" t="s">
        <v>10</v>
      </c>
      <c r="D49" s="8">
        <v>10</v>
      </c>
      <c r="E49" s="8">
        <v>10</v>
      </c>
      <c r="F49" s="8">
        <v>10</v>
      </c>
      <c r="G49" s="37">
        <f>AVERAGE(D49:F49)</f>
        <v>10</v>
      </c>
      <c r="H49" s="241" t="str">
        <f>IF(G49&lt;$I$163,"Under",IF(AND(G49&gt;=$I$163,G49&lt;=$I$165),"Normal",IF(G49&gt;=$I$165,"Over","Prøv igen")))</f>
        <v>Over</v>
      </c>
      <c r="I49" s="76">
        <f>+G49</f>
        <v>10</v>
      </c>
      <c r="J49" s="77">
        <f>+G50</f>
        <v>63.046352201257861</v>
      </c>
      <c r="K49" s="83">
        <f>+G51</f>
        <v>7.9182389937106912E-2</v>
      </c>
      <c r="L49" s="79">
        <f>+G52</f>
        <v>181.47200000000001</v>
      </c>
      <c r="M49" s="82">
        <f>+G53</f>
        <v>9.0736000000000008</v>
      </c>
      <c r="N49" s="81">
        <v>10</v>
      </c>
      <c r="O49" s="42"/>
      <c r="P49" s="97"/>
      <c r="Q49" s="97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30"/>
    </row>
    <row r="50" spans="1:52">
      <c r="A50" s="259"/>
      <c r="B50" s="224" t="s">
        <v>3</v>
      </c>
      <c r="C50" s="225" t="s">
        <v>8</v>
      </c>
      <c r="D50" s="11">
        <f>(D49+$Q$6)/$Q$5-$Q$3</f>
        <v>63.046352201257861</v>
      </c>
      <c r="E50" s="11">
        <f>(E49+$Q$6)/$Q$5-$Q$3</f>
        <v>63.046352201257861</v>
      </c>
      <c r="F50" s="11">
        <f>(F49+$Q$6)/$Q$5-$Q$3</f>
        <v>63.046352201257861</v>
      </c>
      <c r="G50" s="208">
        <f>AVERAGE(D50:F50)</f>
        <v>63.046352201257861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30"/>
    </row>
    <row r="51" spans="1:52">
      <c r="A51" s="259"/>
      <c r="B51" s="17" t="s">
        <v>4</v>
      </c>
      <c r="C51" s="19" t="s">
        <v>9</v>
      </c>
      <c r="D51" s="4">
        <f>+(D50+$Q$3)/$Q$2</f>
        <v>7.9182389937106912E-2</v>
      </c>
      <c r="E51" s="4">
        <f>+(E50+$Q$3)/$Q$2</f>
        <v>7.9182389937106912E-2</v>
      </c>
      <c r="F51" s="4">
        <f>+(F50+$Q$3)/$Q$2</f>
        <v>7.9182389937106912E-2</v>
      </c>
      <c r="G51" s="31">
        <f>AVERAGE(D51:F51)</f>
        <v>7.9182389937106912E-2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30"/>
    </row>
    <row r="52" spans="1:52">
      <c r="A52" s="260"/>
      <c r="B52" s="17" t="s">
        <v>6</v>
      </c>
      <c r="C52" s="19" t="s">
        <v>11</v>
      </c>
      <c r="D52" s="11">
        <f>D49*$Q$8</f>
        <v>181.47200000000001</v>
      </c>
      <c r="E52" s="11">
        <f>E49*$Q$8</f>
        <v>181.47200000000001</v>
      </c>
      <c r="F52" s="11">
        <f>F49*$Q$8</f>
        <v>181.47200000000001</v>
      </c>
      <c r="G52" s="30">
        <f t="shared" ref="G52:G53" si="9">AVERAGE(D52:F52)</f>
        <v>181.47200000000001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30"/>
    </row>
    <row r="53" spans="1:52" ht="15.75" thickBot="1">
      <c r="A53" s="261"/>
      <c r="B53" s="20" t="s">
        <v>7</v>
      </c>
      <c r="C53" s="21" t="s">
        <v>12</v>
      </c>
      <c r="D53" s="22">
        <f>$P$10*10*D52/1000</f>
        <v>9.0736000000000008</v>
      </c>
      <c r="E53" s="22">
        <f>$P$10*10*E52/1000</f>
        <v>9.0736000000000008</v>
      </c>
      <c r="F53" s="22">
        <f>$P$10*10*F52/1000</f>
        <v>9.0736000000000008</v>
      </c>
      <c r="G53" s="32">
        <f t="shared" si="9"/>
        <v>9.0736000000000008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30"/>
    </row>
    <row r="54" spans="1:52" ht="15.75" thickBot="1">
      <c r="A54" s="255">
        <v>11</v>
      </c>
      <c r="B54" s="24" t="s">
        <v>5</v>
      </c>
      <c r="C54" s="36" t="s">
        <v>10</v>
      </c>
      <c r="D54" s="8">
        <v>10.7</v>
      </c>
      <c r="E54" s="8">
        <v>10.7</v>
      </c>
      <c r="F54" s="8">
        <v>10.7</v>
      </c>
      <c r="G54" s="37">
        <f>AVERAGE(D54:F54)</f>
        <v>10.699999999999998</v>
      </c>
      <c r="H54" s="241" t="str">
        <f>IF(G54&lt;$I$163,"Under",IF(AND(G54&gt;=$I$163,G54&lt;=$I$165),"Normal",IF(G54&gt;=$I$165,"Over","Prøv igen")))</f>
        <v>Over</v>
      </c>
      <c r="I54" s="76">
        <f>+G54</f>
        <v>10.699999999999998</v>
      </c>
      <c r="J54" s="77">
        <f>+G55</f>
        <v>67.858301886792461</v>
      </c>
      <c r="K54" s="83">
        <f>+G56</f>
        <v>8.3584905660377365E-2</v>
      </c>
      <c r="L54" s="79">
        <f>+G57</f>
        <v>194.17504</v>
      </c>
      <c r="M54" s="82">
        <f>+G58</f>
        <v>9.7087520000000005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30"/>
    </row>
    <row r="55" spans="1:52">
      <c r="A55" s="256"/>
      <c r="B55" s="17" t="s">
        <v>3</v>
      </c>
      <c r="C55" s="18" t="s">
        <v>8</v>
      </c>
      <c r="D55" s="11">
        <f>(D54+$Q$6)/$Q$5-$Q$3</f>
        <v>67.858301886792461</v>
      </c>
      <c r="E55" s="11">
        <f>(E54+$Q$6)/$Q$5-$Q$3</f>
        <v>67.858301886792461</v>
      </c>
      <c r="F55" s="11">
        <f>(F54+$Q$6)/$Q$5-$Q$3</f>
        <v>67.858301886792461</v>
      </c>
      <c r="G55" s="30">
        <f>AVERAGE(D55:F55)</f>
        <v>67.858301886792461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30"/>
    </row>
    <row r="56" spans="1:52">
      <c r="A56" s="256"/>
      <c r="B56" s="17" t="s">
        <v>4</v>
      </c>
      <c r="C56" s="19" t="s">
        <v>9</v>
      </c>
      <c r="D56" s="4">
        <f>+(D55+$Q$3)/$Q$2</f>
        <v>8.3584905660377365E-2</v>
      </c>
      <c r="E56" s="4">
        <f>+(E55+$Q$3)/$Q$2</f>
        <v>8.3584905660377365E-2</v>
      </c>
      <c r="F56" s="4">
        <f>+(F55+$Q$3)/$Q$2</f>
        <v>8.3584905660377365E-2</v>
      </c>
      <c r="G56" s="31">
        <f>AVERAGE(D56:F56)</f>
        <v>8.3584905660377365E-2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30"/>
    </row>
    <row r="57" spans="1:52">
      <c r="A57" s="256"/>
      <c r="B57" s="17" t="s">
        <v>6</v>
      </c>
      <c r="C57" s="19" t="s">
        <v>11</v>
      </c>
      <c r="D57" s="11">
        <f>D54*$Q$8</f>
        <v>194.17504</v>
      </c>
      <c r="E57" s="11">
        <f>E54*$Q$8</f>
        <v>194.17504</v>
      </c>
      <c r="F57" s="11">
        <f>F54*$Q$8</f>
        <v>194.17504</v>
      </c>
      <c r="G57" s="30">
        <f t="shared" ref="G57:G58" si="10">AVERAGE(D57:F57)</f>
        <v>194.17504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30"/>
    </row>
    <row r="58" spans="1:52" ht="15.75" thickBot="1">
      <c r="A58" s="257"/>
      <c r="B58" s="20" t="s">
        <v>7</v>
      </c>
      <c r="C58" s="21" t="s">
        <v>12</v>
      </c>
      <c r="D58" s="22">
        <f>$P$10*10*D57/1000</f>
        <v>9.7087520000000005</v>
      </c>
      <c r="E58" s="22">
        <f>$P$10*10*E57/1000</f>
        <v>9.7087520000000005</v>
      </c>
      <c r="F58" s="22">
        <f>$P$10*10*F57/1000</f>
        <v>9.7087520000000005</v>
      </c>
      <c r="G58" s="32">
        <f t="shared" si="10"/>
        <v>9.7087520000000005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30"/>
    </row>
    <row r="59" spans="1:52" ht="15.75" thickBot="1">
      <c r="A59" s="258">
        <v>12</v>
      </c>
      <c r="B59" s="24" t="s">
        <v>5</v>
      </c>
      <c r="C59" s="36" t="s">
        <v>10</v>
      </c>
      <c r="D59" s="8">
        <v>10.1</v>
      </c>
      <c r="E59" s="8">
        <v>10.1</v>
      </c>
      <c r="F59" s="8">
        <v>10.1</v>
      </c>
      <c r="G59" s="37">
        <f>AVERAGE(D59:F59)</f>
        <v>10.1</v>
      </c>
      <c r="H59" s="241" t="str">
        <f>IF(G59&lt;$I$163,"Under",IF(AND(G59&gt;=$I$163,G59&lt;=$I$165),"Normal",IF(G59&gt;=$I$165,"Over","Prøv igen")))</f>
        <v>Over</v>
      </c>
      <c r="I59" s="76">
        <f>+G59</f>
        <v>10.1</v>
      </c>
      <c r="J59" s="77">
        <f>+G60</f>
        <v>63.733773584905663</v>
      </c>
      <c r="K59" s="83">
        <f>+G61</f>
        <v>7.9811320754716988E-2</v>
      </c>
      <c r="L59" s="79">
        <f>+G62</f>
        <v>183.28671999999997</v>
      </c>
      <c r="M59" s="82">
        <f>+G63</f>
        <v>9.1643359999999987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30"/>
    </row>
    <row r="60" spans="1:52">
      <c r="A60" s="259"/>
      <c r="B60" s="17" t="s">
        <v>3</v>
      </c>
      <c r="C60" s="18" t="s">
        <v>8</v>
      </c>
      <c r="D60" s="11">
        <f>(D59+$Q$6)/$Q$5-$Q$3</f>
        <v>63.733773584905663</v>
      </c>
      <c r="E60" s="11">
        <f>(E59+$Q$6)/$Q$5-$Q$3</f>
        <v>63.733773584905663</v>
      </c>
      <c r="F60" s="11">
        <f>(F59+$Q$6)/$Q$5-$Q$3</f>
        <v>63.733773584905663</v>
      </c>
      <c r="G60" s="30">
        <f>AVERAGE(D60:F60)</f>
        <v>63.733773584905663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30"/>
    </row>
    <row r="61" spans="1:52">
      <c r="A61" s="259"/>
      <c r="B61" s="17" t="s">
        <v>4</v>
      </c>
      <c r="C61" s="19" t="s">
        <v>9</v>
      </c>
      <c r="D61" s="4">
        <f>+(D60+$Q$3)/$Q$2</f>
        <v>7.9811320754716988E-2</v>
      </c>
      <c r="E61" s="4">
        <f>+(E60+$Q$3)/$Q$2</f>
        <v>7.9811320754716988E-2</v>
      </c>
      <c r="F61" s="4">
        <f>+(F60+$Q$3)/$Q$2</f>
        <v>7.9811320754716988E-2</v>
      </c>
      <c r="G61" s="31">
        <f>AVERAGE(D61:F61)</f>
        <v>7.9811320754716988E-2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30"/>
    </row>
    <row r="62" spans="1:52">
      <c r="A62" s="260"/>
      <c r="B62" s="17" t="s">
        <v>6</v>
      </c>
      <c r="C62" s="19" t="s">
        <v>11</v>
      </c>
      <c r="D62" s="11">
        <f>D59*$Q$8</f>
        <v>183.28672</v>
      </c>
      <c r="E62" s="11">
        <f>E59*$Q$8</f>
        <v>183.28672</v>
      </c>
      <c r="F62" s="11">
        <f>F59*$Q$8</f>
        <v>183.28672</v>
      </c>
      <c r="G62" s="30">
        <f t="shared" ref="G62:G63" si="11">AVERAGE(D62:F62)</f>
        <v>183.28671999999997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30"/>
    </row>
    <row r="63" spans="1:52" ht="15.75" thickBot="1">
      <c r="A63" s="261"/>
      <c r="B63" s="20" t="s">
        <v>7</v>
      </c>
      <c r="C63" s="21" t="s">
        <v>12</v>
      </c>
      <c r="D63" s="22">
        <f>$P$10*10*D62/1000</f>
        <v>9.1643359999999987</v>
      </c>
      <c r="E63" s="22">
        <f>$P$10*10*E62/1000</f>
        <v>9.1643359999999987</v>
      </c>
      <c r="F63" s="22">
        <f>$P$10*10*F62/1000</f>
        <v>9.1643359999999987</v>
      </c>
      <c r="G63" s="32">
        <f t="shared" si="11"/>
        <v>9.1643359999999987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30"/>
    </row>
    <row r="64" spans="1:52" ht="15.75" thickBot="1">
      <c r="A64" s="259">
        <v>13</v>
      </c>
      <c r="B64" s="24" t="s">
        <v>5</v>
      </c>
      <c r="C64" s="36" t="s">
        <v>10</v>
      </c>
      <c r="D64" s="8">
        <v>11.3</v>
      </c>
      <c r="E64" s="8">
        <v>11.3</v>
      </c>
      <c r="F64" s="8">
        <v>11.3</v>
      </c>
      <c r="G64" s="37">
        <f>AVERAGE(D64:F64)</f>
        <v>11.300000000000002</v>
      </c>
      <c r="H64" s="241" t="str">
        <f>IF(G64&lt;$I$163,"Under",IF(AND(G64&gt;=$I$163,G64&lt;=$I$165),"Normal",IF(G64&gt;=$I$165,"Over","Prøv igen")))</f>
        <v>Over</v>
      </c>
      <c r="I64" s="76">
        <f>+G64</f>
        <v>11.300000000000002</v>
      </c>
      <c r="J64" s="77">
        <f>+G65</f>
        <v>71.982830188679259</v>
      </c>
      <c r="K64" s="83">
        <f>+G66</f>
        <v>8.7358490566037741E-2</v>
      </c>
      <c r="L64" s="79">
        <f>+G67</f>
        <v>205.06336000000002</v>
      </c>
      <c r="M64" s="82">
        <f>+G68</f>
        <v>10.253168000000002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30"/>
    </row>
    <row r="65" spans="1:52">
      <c r="A65" s="259"/>
      <c r="B65" s="17" t="s">
        <v>3</v>
      </c>
      <c r="C65" s="18" t="s">
        <v>8</v>
      </c>
      <c r="D65" s="11">
        <f>(D64+$Q$6)/$Q$5-$Q$3</f>
        <v>71.982830188679259</v>
      </c>
      <c r="E65" s="11">
        <f>(E64+$Q$6)/$Q$5-$Q$3</f>
        <v>71.982830188679259</v>
      </c>
      <c r="F65" s="11">
        <f>(F64+$Q$6)/$Q$5-$Q$3</f>
        <v>71.982830188679259</v>
      </c>
      <c r="G65" s="30">
        <f>AVERAGE(D65:F65)</f>
        <v>71.982830188679259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30"/>
    </row>
    <row r="66" spans="1:52">
      <c r="A66" s="259"/>
      <c r="B66" s="17" t="s">
        <v>4</v>
      </c>
      <c r="C66" s="19" t="s">
        <v>9</v>
      </c>
      <c r="D66" s="4">
        <f>+(D65+$Q$3)/$Q$2</f>
        <v>8.7358490566037741E-2</v>
      </c>
      <c r="E66" s="4">
        <f>+(E65+$Q$3)/$Q$2</f>
        <v>8.7358490566037741E-2</v>
      </c>
      <c r="F66" s="4">
        <f>+(F65+$Q$3)/$Q$2</f>
        <v>8.7358490566037741E-2</v>
      </c>
      <c r="G66" s="31">
        <f>AVERAGE(D66:F66)</f>
        <v>8.7358490566037741E-2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30"/>
    </row>
    <row r="67" spans="1:52">
      <c r="A67" s="260"/>
      <c r="B67" s="17" t="s">
        <v>6</v>
      </c>
      <c r="C67" s="19" t="s">
        <v>11</v>
      </c>
      <c r="D67" s="11">
        <f>D64*$Q$8</f>
        <v>205.06336000000002</v>
      </c>
      <c r="E67" s="11">
        <f>E64*$Q$8</f>
        <v>205.06336000000002</v>
      </c>
      <c r="F67" s="11">
        <f>F64*$Q$8</f>
        <v>205.06336000000002</v>
      </c>
      <c r="G67" s="30">
        <f t="shared" ref="G67:G68" si="12">AVERAGE(D67:F67)</f>
        <v>205.06336000000002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30"/>
    </row>
    <row r="68" spans="1:52" ht="15.75" thickBot="1">
      <c r="A68" s="261"/>
      <c r="B68" s="20" t="s">
        <v>7</v>
      </c>
      <c r="C68" s="21" t="s">
        <v>12</v>
      </c>
      <c r="D68" s="22">
        <f>$P$10*10*D67/1000</f>
        <v>10.253168000000002</v>
      </c>
      <c r="E68" s="22">
        <f>$P$10*10*E67/1000</f>
        <v>10.253168000000002</v>
      </c>
      <c r="F68" s="22">
        <f>$P$10*10*F67/1000</f>
        <v>10.253168000000002</v>
      </c>
      <c r="G68" s="32">
        <f t="shared" si="12"/>
        <v>10.253168000000002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30"/>
    </row>
    <row r="69" spans="1:52" ht="15.75" thickBot="1">
      <c r="A69" s="258">
        <v>14</v>
      </c>
      <c r="B69" s="24" t="s">
        <v>5</v>
      </c>
      <c r="C69" s="36" t="s">
        <v>10</v>
      </c>
      <c r="D69" s="8">
        <v>8</v>
      </c>
      <c r="E69" s="8">
        <v>8</v>
      </c>
      <c r="F69" s="8">
        <v>8</v>
      </c>
      <c r="G69" s="37">
        <f>AVERAGE(D69:F69)</f>
        <v>8</v>
      </c>
      <c r="H69" s="241" t="str">
        <f>IF(G69&lt;$I$163,"Under",IF(AND(G69&gt;=$I$163,G69&lt;=$I$165),"Normal",IF(G69&gt;=$I$165,"Over","Prøv igen")))</f>
        <v>Over</v>
      </c>
      <c r="I69" s="76">
        <f>+G69</f>
        <v>8</v>
      </c>
      <c r="J69" s="77">
        <f>+G70</f>
        <v>49.297924528301884</v>
      </c>
      <c r="K69" s="83">
        <f>+G71</f>
        <v>6.6603773584905671E-2</v>
      </c>
      <c r="L69" s="79">
        <f>+G72</f>
        <v>145.17760000000001</v>
      </c>
      <c r="M69" s="82">
        <f>+G73</f>
        <v>7.2588800000000013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30"/>
    </row>
    <row r="70" spans="1:52">
      <c r="A70" s="259"/>
      <c r="B70" s="17" t="s">
        <v>3</v>
      </c>
      <c r="C70" s="18" t="s">
        <v>8</v>
      </c>
      <c r="D70" s="11">
        <f>(D69+$Q$6)/$Q$5-$Q$3</f>
        <v>49.297924528301891</v>
      </c>
      <c r="E70" s="11">
        <f>(E69+$Q$6)/$Q$5-$Q$3</f>
        <v>49.297924528301891</v>
      </c>
      <c r="F70" s="11">
        <f>(F69+$Q$6)/$Q$5-$Q$3</f>
        <v>49.297924528301891</v>
      </c>
      <c r="G70" s="30">
        <f>AVERAGE(D70:F70)</f>
        <v>49.297924528301884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30"/>
    </row>
    <row r="71" spans="1:52">
      <c r="A71" s="259"/>
      <c r="B71" s="17" t="s">
        <v>4</v>
      </c>
      <c r="C71" s="19" t="s">
        <v>9</v>
      </c>
      <c r="D71" s="4">
        <f>+(D70+$Q$3)/$Q$2</f>
        <v>6.6603773584905671E-2</v>
      </c>
      <c r="E71" s="4">
        <f>+(E70+$Q$3)/$Q$2</f>
        <v>6.6603773584905671E-2</v>
      </c>
      <c r="F71" s="4">
        <f>+(F70+$Q$3)/$Q$2</f>
        <v>6.6603773584905671E-2</v>
      </c>
      <c r="G71" s="31">
        <f>AVERAGE(D71:F71)</f>
        <v>6.6603773584905671E-2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30"/>
    </row>
    <row r="72" spans="1:52">
      <c r="A72" s="260"/>
      <c r="B72" s="17" t="s">
        <v>6</v>
      </c>
      <c r="C72" s="19" t="s">
        <v>11</v>
      </c>
      <c r="D72" s="11">
        <f>D69*$Q$8</f>
        <v>145.17760000000001</v>
      </c>
      <c r="E72" s="11">
        <f>E69*$Q$8</f>
        <v>145.17760000000001</v>
      </c>
      <c r="F72" s="11">
        <f>F69*$Q$8</f>
        <v>145.17760000000001</v>
      </c>
      <c r="G72" s="30">
        <f t="shared" ref="G72:G73" si="13">AVERAGE(D72:F72)</f>
        <v>145.17760000000001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30"/>
    </row>
    <row r="73" spans="1:52" ht="15.75" thickBot="1">
      <c r="A73" s="261"/>
      <c r="B73" s="20" t="s">
        <v>7</v>
      </c>
      <c r="C73" s="21" t="s">
        <v>12</v>
      </c>
      <c r="D73" s="22">
        <f>$P$10*10*D72/1000</f>
        <v>7.2588800000000013</v>
      </c>
      <c r="E73" s="22">
        <f>$P$10*10*E72/1000</f>
        <v>7.2588800000000013</v>
      </c>
      <c r="F73" s="22">
        <f>$P$10*10*F72/1000</f>
        <v>7.2588800000000013</v>
      </c>
      <c r="G73" s="32">
        <f t="shared" si="13"/>
        <v>7.2588800000000013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30"/>
    </row>
    <row r="74" spans="1:52" ht="15.75" thickBot="1">
      <c r="A74" s="258">
        <v>15</v>
      </c>
      <c r="B74" s="24" t="s">
        <v>5</v>
      </c>
      <c r="C74" s="36" t="s">
        <v>10</v>
      </c>
      <c r="D74" s="8">
        <v>9.9</v>
      </c>
      <c r="E74" s="8">
        <v>9.9</v>
      </c>
      <c r="F74" s="8">
        <v>9.9</v>
      </c>
      <c r="G74" s="37">
        <f>AVERAGE(D74:F74)</f>
        <v>9.9</v>
      </c>
      <c r="H74" s="241" t="str">
        <f>IF(G74&lt;$I$163,"Under",IF(AND(G74&gt;=$I$163,G74&lt;=$I$165),"Normal",IF(G74&gt;=$I$165,"Over","Prøv igen")))</f>
        <v>Over</v>
      </c>
      <c r="I74" s="76">
        <f>+G74</f>
        <v>9.9</v>
      </c>
      <c r="J74" s="77">
        <f>+G75</f>
        <v>62.358930817610066</v>
      </c>
      <c r="K74" s="83">
        <f>+G76</f>
        <v>7.8553459119496863E-2</v>
      </c>
      <c r="L74" s="79">
        <f>+G77</f>
        <v>179.65728000000001</v>
      </c>
      <c r="M74" s="82">
        <f>+G78</f>
        <v>8.9828640000000011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30"/>
    </row>
    <row r="75" spans="1:52">
      <c r="A75" s="259"/>
      <c r="B75" s="17" t="s">
        <v>3</v>
      </c>
      <c r="C75" s="18" t="s">
        <v>8</v>
      </c>
      <c r="D75" s="11">
        <f>(D74+$Q$6)/$Q$5-$Q$3</f>
        <v>62.358930817610073</v>
      </c>
      <c r="E75" s="11">
        <f>(E74+$Q$6)/$Q$5-$Q$3</f>
        <v>62.358930817610073</v>
      </c>
      <c r="F75" s="11">
        <f>(F74+$Q$6)/$Q$5-$Q$3</f>
        <v>62.358930817610073</v>
      </c>
      <c r="G75" s="30">
        <f>AVERAGE(D75:F75)</f>
        <v>62.358930817610066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30"/>
    </row>
    <row r="76" spans="1:52">
      <c r="A76" s="259"/>
      <c r="B76" s="17" t="s">
        <v>4</v>
      </c>
      <c r="C76" s="19" t="s">
        <v>9</v>
      </c>
      <c r="D76" s="4">
        <f>+(D75+$Q$3)/$Q$2</f>
        <v>7.8553459119496863E-2</v>
      </c>
      <c r="E76" s="4">
        <f>+(E75+$Q$3)/$Q$2</f>
        <v>7.8553459119496863E-2</v>
      </c>
      <c r="F76" s="4">
        <f>+(F75+$Q$3)/$Q$2</f>
        <v>7.8553459119496863E-2</v>
      </c>
      <c r="G76" s="31">
        <f>AVERAGE(D76:F76)</f>
        <v>7.8553459119496863E-2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30"/>
    </row>
    <row r="77" spans="1:52">
      <c r="A77" s="260"/>
      <c r="B77" s="17" t="s">
        <v>6</v>
      </c>
      <c r="C77" s="19" t="s">
        <v>11</v>
      </c>
      <c r="D77" s="11">
        <f>D74*$Q$8</f>
        <v>179.65728000000001</v>
      </c>
      <c r="E77" s="11">
        <f>E74*$Q$8</f>
        <v>179.65728000000001</v>
      </c>
      <c r="F77" s="11">
        <f>F74*$Q$8</f>
        <v>179.65728000000001</v>
      </c>
      <c r="G77" s="30">
        <f t="shared" ref="G77:G78" si="14">AVERAGE(D77:F77)</f>
        <v>179.65728000000001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30"/>
    </row>
    <row r="78" spans="1:52" ht="15.75" thickBot="1">
      <c r="A78" s="261"/>
      <c r="B78" s="20" t="s">
        <v>7</v>
      </c>
      <c r="C78" s="21" t="s">
        <v>12</v>
      </c>
      <c r="D78" s="22">
        <f>$P$10*10*D77/1000</f>
        <v>8.9828640000000011</v>
      </c>
      <c r="E78" s="22">
        <f>$P$10*10*E77/1000</f>
        <v>8.9828640000000011</v>
      </c>
      <c r="F78" s="22">
        <f>$P$10*10*F77/1000</f>
        <v>8.9828640000000011</v>
      </c>
      <c r="G78" s="32">
        <f t="shared" si="14"/>
        <v>8.9828640000000011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30"/>
    </row>
    <row r="79" spans="1:52" ht="15.75" thickBot="1">
      <c r="A79" s="258">
        <v>16</v>
      </c>
      <c r="B79" s="24" t="s">
        <v>5</v>
      </c>
      <c r="C79" s="36" t="s">
        <v>10</v>
      </c>
      <c r="D79" s="8">
        <v>9.9</v>
      </c>
      <c r="E79" s="8">
        <v>9.9</v>
      </c>
      <c r="F79" s="8">
        <v>9.9</v>
      </c>
      <c r="G79" s="37">
        <f>AVERAGE(D79:F79)</f>
        <v>9.9</v>
      </c>
      <c r="H79" s="241" t="str">
        <f>IF(G79&lt;$I$163,"Under",IF(AND(G79&gt;=$I$163,G79&lt;=$I$165),"Normal",IF(G79&gt;=$I$165,"Over","Prøv igen")))</f>
        <v>Over</v>
      </c>
      <c r="I79" s="76">
        <f>+G79</f>
        <v>9.9</v>
      </c>
      <c r="J79" s="77">
        <f>+G80</f>
        <v>62.358930817610066</v>
      </c>
      <c r="K79" s="83">
        <f>+G81</f>
        <v>7.8553459119496863E-2</v>
      </c>
      <c r="L79" s="79">
        <f>+G82</f>
        <v>179.65728000000001</v>
      </c>
      <c r="M79" s="82">
        <f>+G83</f>
        <v>8.9828640000000011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30"/>
    </row>
    <row r="80" spans="1:52">
      <c r="A80" s="259"/>
      <c r="B80" s="17" t="s">
        <v>3</v>
      </c>
      <c r="C80" s="18" t="s">
        <v>8</v>
      </c>
      <c r="D80" s="11">
        <f>(D79+$Q$6)/$Q$5-$Q$3</f>
        <v>62.358930817610073</v>
      </c>
      <c r="E80" s="11">
        <f>(E79+$Q$6)/$Q$5-$Q$3</f>
        <v>62.358930817610073</v>
      </c>
      <c r="F80" s="11">
        <f>(F79+$Q$6)/$Q$5-$Q$3</f>
        <v>62.358930817610073</v>
      </c>
      <c r="G80" s="30">
        <f>AVERAGE(D80:F80)</f>
        <v>62.358930817610066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30"/>
    </row>
    <row r="81" spans="1:52">
      <c r="A81" s="259"/>
      <c r="B81" s="17" t="s">
        <v>4</v>
      </c>
      <c r="C81" s="19" t="s">
        <v>9</v>
      </c>
      <c r="D81" s="4">
        <f>+(D80+$Q$3)/$Q$2</f>
        <v>7.8553459119496863E-2</v>
      </c>
      <c r="E81" s="4">
        <f>+(E80+$Q$3)/$Q$2</f>
        <v>7.8553459119496863E-2</v>
      </c>
      <c r="F81" s="4">
        <f>+(F80+$Q$3)/$Q$2</f>
        <v>7.8553459119496863E-2</v>
      </c>
      <c r="G81" s="31">
        <f>AVERAGE(D81:F81)</f>
        <v>7.8553459119496863E-2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30"/>
    </row>
    <row r="82" spans="1:52">
      <c r="A82" s="260"/>
      <c r="B82" s="17" t="s">
        <v>6</v>
      </c>
      <c r="C82" s="19" t="s">
        <v>11</v>
      </c>
      <c r="D82" s="11">
        <f>D79*$Q$8</f>
        <v>179.65728000000001</v>
      </c>
      <c r="E82" s="11">
        <f>E79*$Q$8</f>
        <v>179.65728000000001</v>
      </c>
      <c r="F82" s="11">
        <f>F79*$Q$8</f>
        <v>179.65728000000001</v>
      </c>
      <c r="G82" s="30">
        <f t="shared" ref="G82:G83" si="15">AVERAGE(D82:F82)</f>
        <v>179.65728000000001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30"/>
    </row>
    <row r="83" spans="1:52" ht="15.75" thickBot="1">
      <c r="A83" s="261"/>
      <c r="B83" s="20" t="s">
        <v>7</v>
      </c>
      <c r="C83" s="21" t="s">
        <v>12</v>
      </c>
      <c r="D83" s="22">
        <f>$P$10*10*D82/1000</f>
        <v>8.9828640000000011</v>
      </c>
      <c r="E83" s="22">
        <f>$P$10*10*E82/1000</f>
        <v>8.9828640000000011</v>
      </c>
      <c r="F83" s="22">
        <f>$P$10*10*F82/1000</f>
        <v>8.9828640000000011</v>
      </c>
      <c r="G83" s="32">
        <f t="shared" si="15"/>
        <v>8.9828640000000011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30"/>
    </row>
    <row r="84" spans="1:52" ht="15.75" thickBot="1">
      <c r="A84" s="258">
        <v>17</v>
      </c>
      <c r="B84" s="24" t="s">
        <v>5</v>
      </c>
      <c r="C84" s="36" t="s">
        <v>10</v>
      </c>
      <c r="D84" s="8">
        <v>9.4</v>
      </c>
      <c r="E84" s="8">
        <v>9.4</v>
      </c>
      <c r="F84" s="8">
        <v>9.4</v>
      </c>
      <c r="G84" s="37">
        <f>AVERAGE(D84:F84)</f>
        <v>9.4</v>
      </c>
      <c r="H84" s="241" t="str">
        <f>IF(G84&lt;$I$163,"Under",IF(AND(G84&gt;=$I$163,G84&lt;=$I$165),"Normal",IF(G84&gt;=$I$165,"Over","Prøv igen")))</f>
        <v>Over</v>
      </c>
      <c r="I84" s="76">
        <f>+G84</f>
        <v>9.4</v>
      </c>
      <c r="J84" s="77">
        <f>+G85</f>
        <v>58.921823899371077</v>
      </c>
      <c r="K84" s="83">
        <f>+G86</f>
        <v>7.5408805031446549E-2</v>
      </c>
      <c r="L84" s="79">
        <f>+G87</f>
        <v>170.58368000000002</v>
      </c>
      <c r="M84" s="82">
        <f>+G88</f>
        <v>8.5291840000000008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30"/>
    </row>
    <row r="85" spans="1:52">
      <c r="A85" s="259"/>
      <c r="B85" s="17" t="s">
        <v>3</v>
      </c>
      <c r="C85" s="18" t="s">
        <v>8</v>
      </c>
      <c r="D85" s="11">
        <f>(D84+$Q$6)/$Q$5-$Q$3</f>
        <v>58.921823899371077</v>
      </c>
      <c r="E85" s="11">
        <f>(E84+$Q$6)/$Q$5-$Q$3</f>
        <v>58.921823899371077</v>
      </c>
      <c r="F85" s="11">
        <f>(F84+$Q$6)/$Q$5-$Q$3</f>
        <v>58.921823899371077</v>
      </c>
      <c r="G85" s="30">
        <f>AVERAGE(D85:F85)</f>
        <v>58.921823899371077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30"/>
    </row>
    <row r="86" spans="1:52">
      <c r="A86" s="259"/>
      <c r="B86" s="17" t="s">
        <v>4</v>
      </c>
      <c r="C86" s="19" t="s">
        <v>9</v>
      </c>
      <c r="D86" s="4">
        <f>+(D85+$Q$3)/$Q$2</f>
        <v>7.5408805031446549E-2</v>
      </c>
      <c r="E86" s="4">
        <f>+(E85+$Q$3)/$Q$2</f>
        <v>7.5408805031446549E-2</v>
      </c>
      <c r="F86" s="4">
        <f>+(F85+$Q$3)/$Q$2</f>
        <v>7.5408805031446549E-2</v>
      </c>
      <c r="G86" s="31">
        <f>AVERAGE(D86:F86)</f>
        <v>7.5408805031446549E-2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30"/>
    </row>
    <row r="87" spans="1:52">
      <c r="A87" s="260"/>
      <c r="B87" s="17" t="s">
        <v>6</v>
      </c>
      <c r="C87" s="19" t="s">
        <v>11</v>
      </c>
      <c r="D87" s="11">
        <f>D84*$Q$8</f>
        <v>170.58368000000002</v>
      </c>
      <c r="E87" s="11">
        <f>E84*$Q$8</f>
        <v>170.58368000000002</v>
      </c>
      <c r="F87" s="11">
        <f>F84*$Q$8</f>
        <v>170.58368000000002</v>
      </c>
      <c r="G87" s="30">
        <f t="shared" ref="G87:G88" si="16">AVERAGE(D87:F87)</f>
        <v>170.58368000000002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30"/>
    </row>
    <row r="88" spans="1:52" ht="15.75" thickBot="1">
      <c r="A88" s="261"/>
      <c r="B88" s="20" t="s">
        <v>7</v>
      </c>
      <c r="C88" s="21" t="s">
        <v>12</v>
      </c>
      <c r="D88" s="22">
        <f>$P$10*10*D87/1000</f>
        <v>8.5291840000000008</v>
      </c>
      <c r="E88" s="22">
        <f>$P$10*10*E87/1000</f>
        <v>8.5291840000000008</v>
      </c>
      <c r="F88" s="22">
        <f>$P$10*10*F87/1000</f>
        <v>8.5291840000000008</v>
      </c>
      <c r="G88" s="32">
        <f t="shared" si="16"/>
        <v>8.5291840000000008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30"/>
    </row>
    <row r="89" spans="1:52" ht="15.75" thickBot="1">
      <c r="A89" s="258">
        <v>18</v>
      </c>
      <c r="B89" s="24" t="s">
        <v>5</v>
      </c>
      <c r="C89" s="36" t="s">
        <v>10</v>
      </c>
      <c r="D89" s="8">
        <v>8</v>
      </c>
      <c r="E89" s="8">
        <v>8</v>
      </c>
      <c r="F89" s="8">
        <v>8</v>
      </c>
      <c r="G89" s="37">
        <f>AVERAGE(D89:F89)</f>
        <v>8</v>
      </c>
      <c r="H89" s="241" t="str">
        <f>IF(G89&lt;$I$163,"Under",IF(AND(G89&gt;=$I$163,G89&lt;=$I$165),"Normal",IF(G89&gt;=$I$165,"Over","Prøv igen")))</f>
        <v>Over</v>
      </c>
      <c r="I89" s="76">
        <f>+G89</f>
        <v>8</v>
      </c>
      <c r="J89" s="77">
        <f>+G90</f>
        <v>49.297924528301884</v>
      </c>
      <c r="K89" s="78">
        <f>+G91</f>
        <v>6.6603773584905671E-2</v>
      </c>
      <c r="L89" s="79">
        <f>+G92</f>
        <v>145.17760000000001</v>
      </c>
      <c r="M89" s="80">
        <f>+G93</f>
        <v>7.2588800000000013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30"/>
    </row>
    <row r="90" spans="1:52">
      <c r="A90" s="259"/>
      <c r="B90" s="17" t="s">
        <v>3</v>
      </c>
      <c r="C90" s="18" t="s">
        <v>8</v>
      </c>
      <c r="D90" s="11">
        <f>(D89+$Q$6)/$Q$5-$Q$3</f>
        <v>49.297924528301891</v>
      </c>
      <c r="E90" s="11">
        <f>(E89+$Q$6)/$Q$5-$Q$3</f>
        <v>49.297924528301891</v>
      </c>
      <c r="F90" s="11">
        <f>(F89+$Q$6)/$Q$5-$Q$3</f>
        <v>49.297924528301891</v>
      </c>
      <c r="G90" s="30">
        <f>AVERAGE(D90:F90)</f>
        <v>49.297924528301884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30"/>
    </row>
    <row r="91" spans="1:52">
      <c r="A91" s="259"/>
      <c r="B91" s="17" t="s">
        <v>4</v>
      </c>
      <c r="C91" s="19" t="s">
        <v>9</v>
      </c>
      <c r="D91" s="4">
        <f>+(D90+$Q$3)/$Q$2</f>
        <v>6.6603773584905671E-2</v>
      </c>
      <c r="E91" s="4">
        <f>+(E90+$Q$3)/$Q$2</f>
        <v>6.6603773584905671E-2</v>
      </c>
      <c r="F91" s="4">
        <f>+(F90+$Q$3)/$Q$2</f>
        <v>6.6603773584905671E-2</v>
      </c>
      <c r="G91" s="31">
        <f>AVERAGE(D91:F91)</f>
        <v>6.6603773584905671E-2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30"/>
    </row>
    <row r="92" spans="1:52">
      <c r="A92" s="260"/>
      <c r="B92" s="17" t="s">
        <v>6</v>
      </c>
      <c r="C92" s="19" t="s">
        <v>11</v>
      </c>
      <c r="D92" s="11">
        <f>D89*$Q$8</f>
        <v>145.17760000000001</v>
      </c>
      <c r="E92" s="11">
        <f>E89*$Q$8</f>
        <v>145.17760000000001</v>
      </c>
      <c r="F92" s="11">
        <f>F89*$Q$8</f>
        <v>145.17760000000001</v>
      </c>
      <c r="G92" s="30">
        <f t="shared" ref="G92:G93" si="17">AVERAGE(D92:F92)</f>
        <v>145.17760000000001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30"/>
    </row>
    <row r="93" spans="1:52" ht="15.75" thickBot="1">
      <c r="A93" s="261"/>
      <c r="B93" s="20" t="s">
        <v>7</v>
      </c>
      <c r="C93" s="21" t="s">
        <v>12</v>
      </c>
      <c r="D93" s="22">
        <f>$P$10*10*D92/1000</f>
        <v>7.2588800000000013</v>
      </c>
      <c r="E93" s="22">
        <f>$P$10*10*E92/1000</f>
        <v>7.2588800000000013</v>
      </c>
      <c r="F93" s="22">
        <f>$P$10*10*F92/1000</f>
        <v>7.2588800000000013</v>
      </c>
      <c r="G93" s="32">
        <f t="shared" si="17"/>
        <v>7.2588800000000013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30"/>
    </row>
    <row r="94" spans="1:52" ht="15.75" thickBot="1">
      <c r="A94" s="258">
        <v>19</v>
      </c>
      <c r="B94" s="24" t="s">
        <v>5</v>
      </c>
      <c r="C94" s="36" t="s">
        <v>10</v>
      </c>
      <c r="D94" s="8">
        <v>9.9</v>
      </c>
      <c r="E94" s="8">
        <v>9.9</v>
      </c>
      <c r="F94" s="8">
        <v>9.9</v>
      </c>
      <c r="G94" s="37">
        <f>AVERAGE(D94:F94)</f>
        <v>9.9</v>
      </c>
      <c r="H94" s="241" t="str">
        <f>IF(G94&lt;$I$163,"Under",IF(AND(G94&gt;=$I$163,G94&lt;=$I$165),"Normal",IF(G94&gt;=$I$165,"Over","Prøv igen")))</f>
        <v>Over</v>
      </c>
      <c r="I94" s="76">
        <f>+G94</f>
        <v>9.9</v>
      </c>
      <c r="J94" s="77">
        <f>+G95</f>
        <v>62.358930817610066</v>
      </c>
      <c r="K94" s="83">
        <f>+G96</f>
        <v>7.8553459119496863E-2</v>
      </c>
      <c r="L94" s="79">
        <f>+G97</f>
        <v>179.65728000000001</v>
      </c>
      <c r="M94" s="82">
        <f>+G98</f>
        <v>8.9828640000000011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30"/>
    </row>
    <row r="95" spans="1:52">
      <c r="A95" s="259"/>
      <c r="B95" s="17" t="s">
        <v>3</v>
      </c>
      <c r="C95" s="18" t="s">
        <v>8</v>
      </c>
      <c r="D95" s="11">
        <f>(D94+$Q$6)/$Q$5-$Q$3</f>
        <v>62.358930817610073</v>
      </c>
      <c r="E95" s="11">
        <f>(E94+$Q$6)/$Q$5-$Q$3</f>
        <v>62.358930817610073</v>
      </c>
      <c r="F95" s="11">
        <f>(F94+$Q$6)/$Q$5-$Q$3</f>
        <v>62.358930817610073</v>
      </c>
      <c r="G95" s="30">
        <f>AVERAGE(D95:F95)</f>
        <v>62.358930817610066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30"/>
    </row>
    <row r="96" spans="1:52">
      <c r="A96" s="259"/>
      <c r="B96" s="17" t="s">
        <v>4</v>
      </c>
      <c r="C96" s="19" t="s">
        <v>9</v>
      </c>
      <c r="D96" s="4">
        <f>+(D95+$Q$3)/$Q$2</f>
        <v>7.8553459119496863E-2</v>
      </c>
      <c r="E96" s="4">
        <f>+(E95+$Q$3)/$Q$2</f>
        <v>7.8553459119496863E-2</v>
      </c>
      <c r="F96" s="4">
        <f>+(F95+$Q$3)/$Q$2</f>
        <v>7.8553459119496863E-2</v>
      </c>
      <c r="G96" s="31">
        <f>AVERAGE(D96:F96)</f>
        <v>7.8553459119496863E-2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30"/>
    </row>
    <row r="97" spans="1:52">
      <c r="A97" s="260"/>
      <c r="B97" s="17" t="s">
        <v>6</v>
      </c>
      <c r="C97" s="19" t="s">
        <v>11</v>
      </c>
      <c r="D97" s="11">
        <f>D94*$Q$8</f>
        <v>179.65728000000001</v>
      </c>
      <c r="E97" s="11">
        <f>E94*$Q$8</f>
        <v>179.65728000000001</v>
      </c>
      <c r="F97" s="11">
        <f>F94*$Q$8</f>
        <v>179.65728000000001</v>
      </c>
      <c r="G97" s="30">
        <f t="shared" ref="G97:G98" si="18">AVERAGE(D97:F97)</f>
        <v>179.65728000000001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30"/>
    </row>
    <row r="98" spans="1:52" ht="15.75" thickBot="1">
      <c r="A98" s="261"/>
      <c r="B98" s="20" t="s">
        <v>7</v>
      </c>
      <c r="C98" s="21" t="s">
        <v>12</v>
      </c>
      <c r="D98" s="22">
        <f>$P$10*10*D97/1000</f>
        <v>8.9828640000000011</v>
      </c>
      <c r="E98" s="22">
        <f>$P$10*10*E97/1000</f>
        <v>8.9828640000000011</v>
      </c>
      <c r="F98" s="22">
        <f>$P$10*10*F97/1000</f>
        <v>8.9828640000000011</v>
      </c>
      <c r="G98" s="32">
        <f t="shared" si="18"/>
        <v>8.9828640000000011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30"/>
    </row>
    <row r="99" spans="1:52" ht="15.75" thickBot="1">
      <c r="A99" s="258">
        <v>20</v>
      </c>
      <c r="B99" s="24" t="s">
        <v>5</v>
      </c>
      <c r="C99" s="36" t="s">
        <v>10</v>
      </c>
      <c r="D99" s="8">
        <v>9.6999999999999993</v>
      </c>
      <c r="E99" s="8">
        <v>9.6999999999999993</v>
      </c>
      <c r="F99" s="8">
        <v>9.6999999999999993</v>
      </c>
      <c r="G99" s="37">
        <f>AVERAGE(D99:F99)</f>
        <v>9.6999999999999993</v>
      </c>
      <c r="H99" s="241" t="str">
        <f>IF(G99&lt;$I$163,"Under",IF(AND(G99&gt;=$I$163,G99&lt;=$I$165),"Normal",IF(G99&gt;=$I$165,"Over","Prøv igen")))</f>
        <v>Over</v>
      </c>
      <c r="I99" s="76">
        <f>+G99</f>
        <v>9.6999999999999993</v>
      </c>
      <c r="J99" s="77">
        <f>+G100</f>
        <v>60.984088050314462</v>
      </c>
      <c r="K99" s="83">
        <f>+G101</f>
        <v>7.7295597484276737E-2</v>
      </c>
      <c r="L99" s="79">
        <f>+G102</f>
        <v>176.02784</v>
      </c>
      <c r="M99" s="82">
        <f>+G103</f>
        <v>8.8013919999999999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30"/>
    </row>
    <row r="100" spans="1:52">
      <c r="A100" s="259"/>
      <c r="B100" s="17" t="s">
        <v>3</v>
      </c>
      <c r="C100" s="18" t="s">
        <v>8</v>
      </c>
      <c r="D100" s="11">
        <f>(D99+$Q$6)/$Q$5-$Q$3</f>
        <v>60.984088050314469</v>
      </c>
      <c r="E100" s="11">
        <f>(E99+$Q$6)/$Q$5-$Q$3</f>
        <v>60.984088050314469</v>
      </c>
      <c r="F100" s="11">
        <f>(F99+$Q$6)/$Q$5-$Q$3</f>
        <v>60.984088050314469</v>
      </c>
      <c r="G100" s="30">
        <f>AVERAGE(D100:F100)</f>
        <v>60.984088050314462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30"/>
    </row>
    <row r="101" spans="1:52">
      <c r="A101" s="259"/>
      <c r="B101" s="17" t="s">
        <v>4</v>
      </c>
      <c r="C101" s="19" t="s">
        <v>9</v>
      </c>
      <c r="D101" s="4">
        <f>+(D100+$Q$3)/$Q$2</f>
        <v>7.7295597484276737E-2</v>
      </c>
      <c r="E101" s="4">
        <f>+(E100+$Q$3)/$Q$2</f>
        <v>7.7295597484276737E-2</v>
      </c>
      <c r="F101" s="4">
        <f>+(F100+$Q$3)/$Q$2</f>
        <v>7.7295597484276737E-2</v>
      </c>
      <c r="G101" s="31">
        <f>AVERAGE(D101:F101)</f>
        <v>7.7295597484276737E-2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30"/>
    </row>
    <row r="102" spans="1:52">
      <c r="A102" s="260"/>
      <c r="B102" s="17" t="s">
        <v>6</v>
      </c>
      <c r="C102" s="19" t="s">
        <v>11</v>
      </c>
      <c r="D102" s="11">
        <f>D99*$Q$8</f>
        <v>176.02784</v>
      </c>
      <c r="E102" s="11">
        <f>E99*$Q$8</f>
        <v>176.02784</v>
      </c>
      <c r="F102" s="11">
        <f>F99*$Q$8</f>
        <v>176.02784</v>
      </c>
      <c r="G102" s="30">
        <f t="shared" ref="G102:G103" si="19">AVERAGE(D102:F102)</f>
        <v>176.02784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130"/>
    </row>
    <row r="103" spans="1:52" ht="15.75" thickBot="1">
      <c r="A103" s="261"/>
      <c r="B103" s="20" t="s">
        <v>7</v>
      </c>
      <c r="C103" s="21" t="s">
        <v>12</v>
      </c>
      <c r="D103" s="22">
        <f>$P$10*10*D102/1000</f>
        <v>8.8013919999999999</v>
      </c>
      <c r="E103" s="22">
        <f>$P$10*10*E102/1000</f>
        <v>8.8013919999999999</v>
      </c>
      <c r="F103" s="22">
        <f>$P$10*10*F102/1000</f>
        <v>8.8013919999999999</v>
      </c>
      <c r="G103" s="32">
        <f t="shared" si="19"/>
        <v>8.8013919999999999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130"/>
    </row>
    <row r="104" spans="1:52" ht="15.75" thickBot="1">
      <c r="A104" s="255">
        <v>21</v>
      </c>
      <c r="B104" s="24" t="s">
        <v>5</v>
      </c>
      <c r="C104" s="36" t="s">
        <v>10</v>
      </c>
      <c r="D104" s="8">
        <v>9</v>
      </c>
      <c r="E104" s="8">
        <v>9</v>
      </c>
      <c r="F104" s="8">
        <v>9</v>
      </c>
      <c r="G104" s="37">
        <f>AVERAGE(D104:F104)</f>
        <v>9</v>
      </c>
      <c r="H104" s="241" t="str">
        <f>IF(G104&lt;$I$163,"Under",IF(AND(G104&gt;=$I$163,G104&lt;=$I$165),"Normal",IF(G104&gt;=$I$165,"Over","Prøv igen")))</f>
        <v>Over</v>
      </c>
      <c r="I104" s="76">
        <f>+G104</f>
        <v>9</v>
      </c>
      <c r="J104" s="77">
        <f>+G105</f>
        <v>56.17213836477989</v>
      </c>
      <c r="K104" s="83">
        <f>+G106</f>
        <v>7.2893081761006298E-2</v>
      </c>
      <c r="L104" s="79">
        <f>+G107</f>
        <v>163.32480000000001</v>
      </c>
      <c r="M104" s="82">
        <f>+G108</f>
        <v>8.1662400000000002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130"/>
    </row>
    <row r="105" spans="1:52">
      <c r="A105" s="256"/>
      <c r="B105" s="17" t="s">
        <v>3</v>
      </c>
      <c r="C105" s="18" t="s">
        <v>8</v>
      </c>
      <c r="D105" s="11">
        <f>(D104+$Q$6)/$Q$5-$Q$3</f>
        <v>56.172138364779883</v>
      </c>
      <c r="E105" s="11">
        <f>(E104+$Q$6)/$Q$5-$Q$3</f>
        <v>56.172138364779883</v>
      </c>
      <c r="F105" s="11">
        <f>(F104+$Q$6)/$Q$5-$Q$3</f>
        <v>56.172138364779883</v>
      </c>
      <c r="G105" s="30">
        <f>AVERAGE(D105:F105)</f>
        <v>56.17213836477989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130"/>
    </row>
    <row r="106" spans="1:52">
      <c r="A106" s="256"/>
      <c r="B106" s="17" t="s">
        <v>4</v>
      </c>
      <c r="C106" s="19" t="s">
        <v>9</v>
      </c>
      <c r="D106" s="4">
        <f>+(D105+$Q$3)/$Q$2</f>
        <v>7.2893081761006298E-2</v>
      </c>
      <c r="E106" s="4">
        <f>+(E105+$Q$3)/$Q$2</f>
        <v>7.2893081761006298E-2</v>
      </c>
      <c r="F106" s="4">
        <f>+(F105+$Q$3)/$Q$2</f>
        <v>7.2893081761006298E-2</v>
      </c>
      <c r="G106" s="31">
        <f>AVERAGE(D106:F106)</f>
        <v>7.2893081761006298E-2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130"/>
    </row>
    <row r="107" spans="1:52">
      <c r="A107" s="256"/>
      <c r="B107" s="17" t="s">
        <v>6</v>
      </c>
      <c r="C107" s="19" t="s">
        <v>11</v>
      </c>
      <c r="D107" s="11">
        <f>D104*$Q$8</f>
        <v>163.32480000000001</v>
      </c>
      <c r="E107" s="11">
        <f>E104*$Q$8</f>
        <v>163.32480000000001</v>
      </c>
      <c r="F107" s="11">
        <f>F104*$Q$8</f>
        <v>163.32480000000001</v>
      </c>
      <c r="G107" s="30">
        <f t="shared" ref="G107:G108" si="20">AVERAGE(D107:F107)</f>
        <v>163.32480000000001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130"/>
    </row>
    <row r="108" spans="1:52" ht="15.75" thickBot="1">
      <c r="A108" s="257"/>
      <c r="B108" s="20" t="s">
        <v>7</v>
      </c>
      <c r="C108" s="21" t="s">
        <v>12</v>
      </c>
      <c r="D108" s="22">
        <f>$P$10*10*D107/1000</f>
        <v>8.1662400000000002</v>
      </c>
      <c r="E108" s="22">
        <f>$P$10*10*E107/1000</f>
        <v>8.1662400000000002</v>
      </c>
      <c r="F108" s="22">
        <f>$P$10*10*F107/1000</f>
        <v>8.1662400000000002</v>
      </c>
      <c r="G108" s="32">
        <f t="shared" si="20"/>
        <v>8.1662400000000002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130"/>
    </row>
    <row r="109" spans="1:52" ht="15.75" thickBot="1">
      <c r="A109" s="258">
        <v>22</v>
      </c>
      <c r="B109" s="24" t="s">
        <v>5</v>
      </c>
      <c r="C109" s="36" t="s">
        <v>10</v>
      </c>
      <c r="D109" s="8">
        <v>9.9</v>
      </c>
      <c r="E109" s="8">
        <v>9.9</v>
      </c>
      <c r="F109" s="8">
        <v>9.9</v>
      </c>
      <c r="G109" s="37">
        <f>AVERAGE(D109:F109)</f>
        <v>9.9</v>
      </c>
      <c r="H109" s="241" t="str">
        <f>IF(G109&lt;$I$163,"Under",IF(AND(G109&gt;=$I$163,G109&lt;=$I$165),"Normal",IF(G109&gt;=$I$165,"Over","Prøv igen")))</f>
        <v>Over</v>
      </c>
      <c r="I109" s="76">
        <f>+G109</f>
        <v>9.9</v>
      </c>
      <c r="J109" s="77">
        <f>+G110</f>
        <v>62.358930817610066</v>
      </c>
      <c r="K109" s="83">
        <f>+G111</f>
        <v>7.8553459119496863E-2</v>
      </c>
      <c r="L109" s="79">
        <f>+G112</f>
        <v>179.65728000000001</v>
      </c>
      <c r="M109" s="82">
        <f>+G113</f>
        <v>8.9828640000000011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130"/>
    </row>
    <row r="110" spans="1:52">
      <c r="A110" s="259"/>
      <c r="B110" s="17" t="s">
        <v>3</v>
      </c>
      <c r="C110" s="18" t="s">
        <v>8</v>
      </c>
      <c r="D110" s="11">
        <f>(D109+$Q$6)/$Q$5-$Q$3</f>
        <v>62.358930817610073</v>
      </c>
      <c r="E110" s="11">
        <f>(E109+$Q$6)/$Q$5-$Q$3</f>
        <v>62.358930817610073</v>
      </c>
      <c r="F110" s="11">
        <f>(F109+$Q$6)/$Q$5-$Q$3</f>
        <v>62.358930817610073</v>
      </c>
      <c r="G110" s="30">
        <f>AVERAGE(D110:F110)</f>
        <v>62.358930817610066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130"/>
    </row>
    <row r="111" spans="1:52">
      <c r="A111" s="259"/>
      <c r="B111" s="17" t="s">
        <v>4</v>
      </c>
      <c r="C111" s="19" t="s">
        <v>9</v>
      </c>
      <c r="D111" s="4">
        <f>+(D110+$Q$3)/$Q$2</f>
        <v>7.8553459119496863E-2</v>
      </c>
      <c r="E111" s="4">
        <f>+(E110+$Q$3)/$Q$2</f>
        <v>7.8553459119496863E-2</v>
      </c>
      <c r="F111" s="4">
        <f>+(F110+$Q$3)/$Q$2</f>
        <v>7.8553459119496863E-2</v>
      </c>
      <c r="G111" s="31">
        <f>AVERAGE(D111:F111)</f>
        <v>7.8553459119496863E-2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130"/>
    </row>
    <row r="112" spans="1:52">
      <c r="A112" s="260"/>
      <c r="B112" s="17" t="s">
        <v>6</v>
      </c>
      <c r="C112" s="19" t="s">
        <v>11</v>
      </c>
      <c r="D112" s="11">
        <f>D109*$Q$8</f>
        <v>179.65728000000001</v>
      </c>
      <c r="E112" s="11">
        <f>E109*$Q$8</f>
        <v>179.65728000000001</v>
      </c>
      <c r="F112" s="11">
        <f>F109*$Q$8</f>
        <v>179.65728000000001</v>
      </c>
      <c r="G112" s="30">
        <f t="shared" ref="G112:G113" si="21">AVERAGE(D112:F112)</f>
        <v>179.65728000000001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130"/>
    </row>
    <row r="113" spans="1:52" ht="15.75" thickBot="1">
      <c r="A113" s="261"/>
      <c r="B113" s="20" t="s">
        <v>7</v>
      </c>
      <c r="C113" s="21" t="s">
        <v>12</v>
      </c>
      <c r="D113" s="22">
        <f>$P$10*10*D112/1000</f>
        <v>8.9828640000000011</v>
      </c>
      <c r="E113" s="22">
        <f>$P$10*10*E112/1000</f>
        <v>8.9828640000000011</v>
      </c>
      <c r="F113" s="22">
        <f>$P$10*10*F112/1000</f>
        <v>8.9828640000000011</v>
      </c>
      <c r="G113" s="32">
        <f t="shared" si="21"/>
        <v>8.9828640000000011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130"/>
    </row>
    <row r="114" spans="1:52" ht="15.75" thickBot="1">
      <c r="A114" s="259">
        <v>23</v>
      </c>
      <c r="B114" s="24" t="s">
        <v>5</v>
      </c>
      <c r="C114" s="36" t="s">
        <v>10</v>
      </c>
      <c r="D114" s="8">
        <v>8</v>
      </c>
      <c r="E114" s="8">
        <v>8</v>
      </c>
      <c r="F114" s="8">
        <v>8</v>
      </c>
      <c r="G114" s="37">
        <f>AVERAGE(D114:F114)</f>
        <v>8</v>
      </c>
      <c r="H114" s="241" t="str">
        <f>IF(G114&lt;$I$163,"Under",IF(AND(G114&gt;=$I$163,G114&lt;=$I$165),"Normal",IF(G114&gt;=$I$165,"Over","Prøv igen")))</f>
        <v>Over</v>
      </c>
      <c r="I114" s="76">
        <f>+G114</f>
        <v>8</v>
      </c>
      <c r="J114" s="77">
        <f>+G115</f>
        <v>49.297924528301884</v>
      </c>
      <c r="K114" s="83">
        <f>+G116</f>
        <v>6.6603773584905671E-2</v>
      </c>
      <c r="L114" s="79">
        <f>+G117</f>
        <v>145.17760000000001</v>
      </c>
      <c r="M114" s="82">
        <f>+G118</f>
        <v>7.2588800000000013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130"/>
    </row>
    <row r="115" spans="1:52">
      <c r="A115" s="259"/>
      <c r="B115" s="17" t="s">
        <v>3</v>
      </c>
      <c r="C115" s="18" t="s">
        <v>8</v>
      </c>
      <c r="D115" s="11">
        <f>(D114+$Q$6)/$Q$5-$Q$3</f>
        <v>49.297924528301891</v>
      </c>
      <c r="E115" s="11">
        <f>(E114+$Q$6)/$Q$5-$Q$3</f>
        <v>49.297924528301891</v>
      </c>
      <c r="F115" s="11">
        <f>(F114+$Q$6)/$Q$5-$Q$3</f>
        <v>49.297924528301891</v>
      </c>
      <c r="G115" s="30">
        <f>AVERAGE(D115:F115)</f>
        <v>49.297924528301884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130"/>
    </row>
    <row r="116" spans="1:52">
      <c r="A116" s="259"/>
      <c r="B116" s="17" t="s">
        <v>4</v>
      </c>
      <c r="C116" s="19" t="s">
        <v>9</v>
      </c>
      <c r="D116" s="4">
        <f>+(D115+$Q$3)/$Q$2</f>
        <v>6.6603773584905671E-2</v>
      </c>
      <c r="E116" s="4">
        <f>+(E115+$Q$3)/$Q$2</f>
        <v>6.6603773584905671E-2</v>
      </c>
      <c r="F116" s="4">
        <f>+(F115+$Q$3)/$Q$2</f>
        <v>6.6603773584905671E-2</v>
      </c>
      <c r="G116" s="31">
        <f>AVERAGE(D116:F116)</f>
        <v>6.6603773584905671E-2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130"/>
    </row>
    <row r="117" spans="1:52">
      <c r="A117" s="260"/>
      <c r="B117" s="17" t="s">
        <v>6</v>
      </c>
      <c r="C117" s="19" t="s">
        <v>11</v>
      </c>
      <c r="D117" s="11">
        <f>D114*$Q$8</f>
        <v>145.17760000000001</v>
      </c>
      <c r="E117" s="11">
        <f>E114*$Q$8</f>
        <v>145.17760000000001</v>
      </c>
      <c r="F117" s="11">
        <f>F114*$Q$8</f>
        <v>145.17760000000001</v>
      </c>
      <c r="G117" s="30">
        <f t="shared" ref="G117:G118" si="22">AVERAGE(D117:F117)</f>
        <v>145.17760000000001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130"/>
    </row>
    <row r="118" spans="1:52" ht="15.75" thickBot="1">
      <c r="A118" s="261"/>
      <c r="B118" s="20" t="s">
        <v>7</v>
      </c>
      <c r="C118" s="21" t="s">
        <v>12</v>
      </c>
      <c r="D118" s="22">
        <f>$P$10*10*D117/1000</f>
        <v>7.2588800000000013</v>
      </c>
      <c r="E118" s="22">
        <f>$P$10*10*E117/1000</f>
        <v>7.2588800000000013</v>
      </c>
      <c r="F118" s="22">
        <f>$P$10*10*F117/1000</f>
        <v>7.2588800000000013</v>
      </c>
      <c r="G118" s="32">
        <f t="shared" si="22"/>
        <v>7.2588800000000013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130"/>
    </row>
    <row r="119" spans="1:52" ht="15.75" thickBot="1">
      <c r="A119" s="258">
        <v>24</v>
      </c>
      <c r="B119" s="24" t="s">
        <v>5</v>
      </c>
      <c r="C119" s="36" t="s">
        <v>10</v>
      </c>
      <c r="D119" s="8">
        <v>8</v>
      </c>
      <c r="E119" s="8">
        <v>8</v>
      </c>
      <c r="F119" s="8">
        <v>8</v>
      </c>
      <c r="G119" s="37">
        <f>AVERAGE(D119:F119)</f>
        <v>8</v>
      </c>
      <c r="H119" s="241" t="str">
        <f>IF(G119&lt;$I$163,"Under",IF(AND(G119&gt;=$I$163,G119&lt;=$I$165),"Normal",IF(G119&gt;=$I$165,"Over","Prøv igen")))</f>
        <v>Over</v>
      </c>
      <c r="I119" s="76">
        <f>+G119</f>
        <v>8</v>
      </c>
      <c r="J119" s="77">
        <f>+G120</f>
        <v>49.297924528301884</v>
      </c>
      <c r="K119" s="78">
        <f>+G121</f>
        <v>6.6603773584905671E-2</v>
      </c>
      <c r="L119" s="79">
        <f>+G122</f>
        <v>145.17760000000001</v>
      </c>
      <c r="M119" s="80">
        <f>+G123</f>
        <v>7.2588800000000013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130"/>
    </row>
    <row r="120" spans="1:52">
      <c r="A120" s="259"/>
      <c r="B120" s="17" t="s">
        <v>3</v>
      </c>
      <c r="C120" s="18" t="s">
        <v>8</v>
      </c>
      <c r="D120" s="11">
        <f>(D119+$Q$6)/$Q$5-$Q$3</f>
        <v>49.297924528301891</v>
      </c>
      <c r="E120" s="11">
        <f>(E119+$Q$6)/$Q$5-$Q$3</f>
        <v>49.297924528301891</v>
      </c>
      <c r="F120" s="11">
        <f>(F119+$Q$6)/$Q$5-$Q$3</f>
        <v>49.297924528301891</v>
      </c>
      <c r="G120" s="30">
        <f>AVERAGE(D120:F120)</f>
        <v>49.297924528301884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130"/>
    </row>
    <row r="121" spans="1:52">
      <c r="A121" s="259"/>
      <c r="B121" s="17" t="s">
        <v>4</v>
      </c>
      <c r="C121" s="19" t="s">
        <v>9</v>
      </c>
      <c r="D121" s="4">
        <f>+(D120+$Q$3)/$Q$2</f>
        <v>6.6603773584905671E-2</v>
      </c>
      <c r="E121" s="4">
        <f>+(E120+$Q$3)/$Q$2</f>
        <v>6.6603773584905671E-2</v>
      </c>
      <c r="F121" s="4">
        <f>+(F120+$Q$3)/$Q$2</f>
        <v>6.6603773584905671E-2</v>
      </c>
      <c r="G121" s="31">
        <f>AVERAGE(D121:F121)</f>
        <v>6.6603773584905671E-2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130"/>
    </row>
    <row r="122" spans="1:52">
      <c r="A122" s="260"/>
      <c r="B122" s="17" t="s">
        <v>6</v>
      </c>
      <c r="C122" s="19" t="s">
        <v>11</v>
      </c>
      <c r="D122" s="11">
        <f>D119*$Q$8</f>
        <v>145.17760000000001</v>
      </c>
      <c r="E122" s="11">
        <f>E119*$Q$8</f>
        <v>145.17760000000001</v>
      </c>
      <c r="F122" s="11">
        <f>F119*$Q$8</f>
        <v>145.17760000000001</v>
      </c>
      <c r="G122" s="30">
        <f t="shared" ref="G122:G123" si="23">AVERAGE(D122:F122)</f>
        <v>145.17760000000001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130"/>
    </row>
    <row r="123" spans="1:52" ht="15.75" thickBot="1">
      <c r="A123" s="261"/>
      <c r="B123" s="20" t="s">
        <v>7</v>
      </c>
      <c r="C123" s="21" t="s">
        <v>12</v>
      </c>
      <c r="D123" s="22">
        <f>$P$10*10*D122/1000</f>
        <v>7.2588800000000013</v>
      </c>
      <c r="E123" s="22">
        <f>$P$10*10*E122/1000</f>
        <v>7.2588800000000013</v>
      </c>
      <c r="F123" s="22">
        <f>$P$10*10*F122/1000</f>
        <v>7.2588800000000013</v>
      </c>
      <c r="G123" s="32">
        <f t="shared" si="23"/>
        <v>7.2588800000000013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130"/>
    </row>
    <row r="124" spans="1:52" ht="15.75" thickBot="1">
      <c r="A124" s="258">
        <v>25</v>
      </c>
      <c r="B124" s="24" t="s">
        <v>5</v>
      </c>
      <c r="C124" s="36" t="s">
        <v>10</v>
      </c>
      <c r="D124" s="8">
        <v>9.9</v>
      </c>
      <c r="E124" s="8">
        <v>9.9</v>
      </c>
      <c r="F124" s="8">
        <v>9.9</v>
      </c>
      <c r="G124" s="37">
        <f>AVERAGE(D124:F124)</f>
        <v>9.9</v>
      </c>
      <c r="H124" s="241" t="str">
        <f>IF(G124&lt;$I$163,"Under",IF(AND(G124&gt;=$I$163,G124&lt;=$I$165),"Normal",IF(G124&gt;=$I$165,"Over","Prøv igen")))</f>
        <v>Over</v>
      </c>
      <c r="I124" s="76">
        <f>+G124</f>
        <v>9.9</v>
      </c>
      <c r="J124" s="77">
        <f>+G125</f>
        <v>62.358930817610066</v>
      </c>
      <c r="K124" s="83">
        <f>+G126</f>
        <v>7.8553459119496863E-2</v>
      </c>
      <c r="L124" s="79">
        <f>+G127</f>
        <v>179.65728000000001</v>
      </c>
      <c r="M124" s="82">
        <f>+G128</f>
        <v>8.9828640000000011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130"/>
    </row>
    <row r="125" spans="1:52">
      <c r="A125" s="259"/>
      <c r="B125" s="17" t="s">
        <v>3</v>
      </c>
      <c r="C125" s="18" t="s">
        <v>8</v>
      </c>
      <c r="D125" s="11">
        <f>(D124+$Q$6)/$Q$5-$Q$3</f>
        <v>62.358930817610073</v>
      </c>
      <c r="E125" s="11">
        <f>(E124+$Q$6)/$Q$5-$Q$3</f>
        <v>62.358930817610073</v>
      </c>
      <c r="F125" s="11">
        <f>(F124+$Q$6)/$Q$5-$Q$3</f>
        <v>62.358930817610073</v>
      </c>
      <c r="G125" s="30">
        <f>AVERAGE(D125:F125)</f>
        <v>62.358930817610066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130"/>
    </row>
    <row r="126" spans="1:52">
      <c r="A126" s="259"/>
      <c r="B126" s="17" t="s">
        <v>4</v>
      </c>
      <c r="C126" s="19" t="s">
        <v>9</v>
      </c>
      <c r="D126" s="4">
        <f>+(D125+$Q$3)/$Q$2</f>
        <v>7.8553459119496863E-2</v>
      </c>
      <c r="E126" s="4">
        <f>+(E125+$Q$3)/$Q$2</f>
        <v>7.8553459119496863E-2</v>
      </c>
      <c r="F126" s="4">
        <f>+(F125+$Q$3)/$Q$2</f>
        <v>7.8553459119496863E-2</v>
      </c>
      <c r="G126" s="31">
        <f>AVERAGE(D126:F126)</f>
        <v>7.8553459119496863E-2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130"/>
    </row>
    <row r="127" spans="1:52">
      <c r="A127" s="260"/>
      <c r="B127" s="17" t="s">
        <v>6</v>
      </c>
      <c r="C127" s="19" t="s">
        <v>11</v>
      </c>
      <c r="D127" s="11">
        <f>D124*$Q$8</f>
        <v>179.65728000000001</v>
      </c>
      <c r="E127" s="11">
        <f>E124*$Q$8</f>
        <v>179.65728000000001</v>
      </c>
      <c r="F127" s="11">
        <f>F124*$Q$8</f>
        <v>179.65728000000001</v>
      </c>
      <c r="G127" s="30">
        <f t="shared" ref="G127:G128" si="24">AVERAGE(D127:F127)</f>
        <v>179.65728000000001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130"/>
    </row>
    <row r="128" spans="1:52" ht="15.75" thickBot="1">
      <c r="A128" s="261"/>
      <c r="B128" s="20" t="s">
        <v>7</v>
      </c>
      <c r="C128" s="21" t="s">
        <v>12</v>
      </c>
      <c r="D128" s="22">
        <f>$P$10*10*D127/1000</f>
        <v>8.9828640000000011</v>
      </c>
      <c r="E128" s="22">
        <f>$P$10*10*E127/1000</f>
        <v>8.9828640000000011</v>
      </c>
      <c r="F128" s="22">
        <f>$P$10*10*F127/1000</f>
        <v>8.9828640000000011</v>
      </c>
      <c r="G128" s="32">
        <f t="shared" si="24"/>
        <v>8.9828640000000011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130"/>
    </row>
    <row r="129" spans="1:52" ht="15.75" thickBot="1">
      <c r="A129" s="258">
        <v>26</v>
      </c>
      <c r="B129" s="24" t="s">
        <v>5</v>
      </c>
      <c r="C129" s="36" t="s">
        <v>10</v>
      </c>
      <c r="D129" s="8">
        <v>11.3</v>
      </c>
      <c r="E129" s="8">
        <v>11.3</v>
      </c>
      <c r="F129" s="8">
        <v>11.3</v>
      </c>
      <c r="G129" s="37">
        <f>AVERAGE(D129:F129)</f>
        <v>11.300000000000002</v>
      </c>
      <c r="H129" s="241" t="str">
        <f>IF(G129&lt;$I$163,"Under",IF(AND(G129&gt;=$I$163,G129&lt;=$I$165),"Normal",IF(G129&gt;=$I$165,"Over","Prøv igen")))</f>
        <v>Over</v>
      </c>
      <c r="I129" s="76">
        <f>+G129</f>
        <v>11.300000000000002</v>
      </c>
      <c r="J129" s="77">
        <f>+G130</f>
        <v>71.982830188679259</v>
      </c>
      <c r="K129" s="83">
        <f>+G131</f>
        <v>8.7358490566037741E-2</v>
      </c>
      <c r="L129" s="79">
        <f>+G132</f>
        <v>205.06336000000002</v>
      </c>
      <c r="M129" s="82">
        <f>+G133</f>
        <v>10.253168000000002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130"/>
    </row>
    <row r="130" spans="1:52">
      <c r="A130" s="259"/>
      <c r="B130" s="17" t="s">
        <v>3</v>
      </c>
      <c r="C130" s="18" t="s">
        <v>8</v>
      </c>
      <c r="D130" s="11">
        <f>(D129+$Q$6)/$Q$5-$Q$3</f>
        <v>71.982830188679259</v>
      </c>
      <c r="E130" s="11">
        <f>(E129+$Q$6)/$Q$5-$Q$3</f>
        <v>71.982830188679259</v>
      </c>
      <c r="F130" s="11">
        <f>(F129+$Q$6)/$Q$5-$Q$3</f>
        <v>71.982830188679259</v>
      </c>
      <c r="G130" s="30">
        <f>AVERAGE(D130:F130)</f>
        <v>71.982830188679259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130"/>
    </row>
    <row r="131" spans="1:52">
      <c r="A131" s="259"/>
      <c r="B131" s="17" t="s">
        <v>4</v>
      </c>
      <c r="C131" s="19" t="s">
        <v>9</v>
      </c>
      <c r="D131" s="4">
        <f>+(D130+$Q$3)/$Q$2</f>
        <v>8.7358490566037741E-2</v>
      </c>
      <c r="E131" s="4">
        <f>+(E130+$Q$3)/$Q$2</f>
        <v>8.7358490566037741E-2</v>
      </c>
      <c r="F131" s="4">
        <f>+(F130+$Q$3)/$Q$2</f>
        <v>8.7358490566037741E-2</v>
      </c>
      <c r="G131" s="31">
        <f>AVERAGE(D131:F131)</f>
        <v>8.7358490566037741E-2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130"/>
    </row>
    <row r="132" spans="1:52">
      <c r="A132" s="260"/>
      <c r="B132" s="17" t="s">
        <v>6</v>
      </c>
      <c r="C132" s="19" t="s">
        <v>11</v>
      </c>
      <c r="D132" s="11">
        <f>D129*$Q$8</f>
        <v>205.06336000000002</v>
      </c>
      <c r="E132" s="11">
        <f>E129*$Q$8</f>
        <v>205.06336000000002</v>
      </c>
      <c r="F132" s="11">
        <f>F129*$Q$8</f>
        <v>205.06336000000002</v>
      </c>
      <c r="G132" s="30">
        <f t="shared" ref="G132:G133" si="25">AVERAGE(D132:F132)</f>
        <v>205.06336000000002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130"/>
    </row>
    <row r="133" spans="1:52" ht="15.75" thickBot="1">
      <c r="A133" s="261"/>
      <c r="B133" s="20" t="s">
        <v>7</v>
      </c>
      <c r="C133" s="21" t="s">
        <v>12</v>
      </c>
      <c r="D133" s="22">
        <f>$P$10*10*D132/1000</f>
        <v>10.253168000000002</v>
      </c>
      <c r="E133" s="22">
        <f>$P$10*10*E132/1000</f>
        <v>10.253168000000002</v>
      </c>
      <c r="F133" s="22">
        <f>$P$10*10*F132/1000</f>
        <v>10.253168000000002</v>
      </c>
      <c r="G133" s="32">
        <f t="shared" si="25"/>
        <v>10.253168000000002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130"/>
    </row>
    <row r="134" spans="1:52" ht="15.75" thickBot="1">
      <c r="A134" s="258">
        <v>27</v>
      </c>
      <c r="B134" s="24" t="s">
        <v>5</v>
      </c>
      <c r="C134" s="36" t="s">
        <v>10</v>
      </c>
      <c r="D134" s="8">
        <v>11</v>
      </c>
      <c r="E134" s="8">
        <v>11</v>
      </c>
      <c r="F134" s="8">
        <v>11</v>
      </c>
      <c r="G134" s="37">
        <f>AVERAGE(D134:F134)</f>
        <v>11</v>
      </c>
      <c r="H134" s="241" t="str">
        <f>IF(G134&lt;$I$163,"Under",IF(AND(G134&gt;=$I$163,G134&lt;=$I$165),"Normal",IF(G134&gt;=$I$165,"Over","Prøv igen")))</f>
        <v>Over</v>
      </c>
      <c r="I134" s="76">
        <f>+G134</f>
        <v>11</v>
      </c>
      <c r="J134" s="77">
        <f>+G135</f>
        <v>69.920566037735853</v>
      </c>
      <c r="K134" s="83">
        <f>+G136</f>
        <v>8.5471698113207553E-2</v>
      </c>
      <c r="L134" s="79">
        <f>+G137</f>
        <v>199.61920000000001</v>
      </c>
      <c r="M134" s="82">
        <f>+G138</f>
        <v>9.9809600000000014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130"/>
    </row>
    <row r="135" spans="1:52">
      <c r="A135" s="259"/>
      <c r="B135" s="17" t="s">
        <v>3</v>
      </c>
      <c r="C135" s="18" t="s">
        <v>8</v>
      </c>
      <c r="D135" s="11">
        <f>(D134+$Q$6)/$Q$5-$Q$3</f>
        <v>69.920566037735853</v>
      </c>
      <c r="E135" s="11">
        <f>(E134+$Q$6)/$Q$5-$Q$3</f>
        <v>69.920566037735853</v>
      </c>
      <c r="F135" s="11">
        <f>(F134+$Q$6)/$Q$5-$Q$3</f>
        <v>69.920566037735853</v>
      </c>
      <c r="G135" s="30">
        <f>AVERAGE(D135:F135)</f>
        <v>69.920566037735853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130"/>
    </row>
    <row r="136" spans="1:52">
      <c r="A136" s="259"/>
      <c r="B136" s="17" t="s">
        <v>4</v>
      </c>
      <c r="C136" s="19" t="s">
        <v>9</v>
      </c>
      <c r="D136" s="4">
        <f>+(D135+$Q$3)/$Q$2</f>
        <v>8.5471698113207553E-2</v>
      </c>
      <c r="E136" s="4">
        <f>+(E135+$Q$3)/$Q$2</f>
        <v>8.5471698113207553E-2</v>
      </c>
      <c r="F136" s="4">
        <f>+(F135+$Q$3)/$Q$2</f>
        <v>8.5471698113207553E-2</v>
      </c>
      <c r="G136" s="31">
        <f>AVERAGE(D136:F136)</f>
        <v>8.5471698113207553E-2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130"/>
    </row>
    <row r="137" spans="1:52">
      <c r="A137" s="260"/>
      <c r="B137" s="17" t="s">
        <v>6</v>
      </c>
      <c r="C137" s="19" t="s">
        <v>11</v>
      </c>
      <c r="D137" s="11">
        <f>D134*$Q$8</f>
        <v>199.61920000000001</v>
      </c>
      <c r="E137" s="11">
        <f>E134*$Q$8</f>
        <v>199.61920000000001</v>
      </c>
      <c r="F137" s="11">
        <f>F134*$Q$8</f>
        <v>199.61920000000001</v>
      </c>
      <c r="G137" s="30">
        <f t="shared" ref="G137:G138" si="26">AVERAGE(D137:F137)</f>
        <v>199.61920000000001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130"/>
    </row>
    <row r="138" spans="1:52" ht="15.75" thickBot="1">
      <c r="A138" s="261"/>
      <c r="B138" s="20" t="s">
        <v>7</v>
      </c>
      <c r="C138" s="21" t="s">
        <v>12</v>
      </c>
      <c r="D138" s="22">
        <f>$P$10*10*D137/1000</f>
        <v>9.9809600000000014</v>
      </c>
      <c r="E138" s="22">
        <f>$P$10*10*E137/1000</f>
        <v>9.9809600000000014</v>
      </c>
      <c r="F138" s="22">
        <f>$P$10*10*F137/1000</f>
        <v>9.9809600000000014</v>
      </c>
      <c r="G138" s="32">
        <f t="shared" si="26"/>
        <v>9.9809600000000014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130"/>
    </row>
    <row r="139" spans="1:52" ht="15.75" thickBot="1">
      <c r="A139" s="258">
        <v>28</v>
      </c>
      <c r="B139" s="24" t="s">
        <v>5</v>
      </c>
      <c r="C139" s="36" t="s">
        <v>10</v>
      </c>
      <c r="D139" s="8">
        <v>9.9</v>
      </c>
      <c r="E139" s="8">
        <v>9.9</v>
      </c>
      <c r="F139" s="8">
        <v>9.9</v>
      </c>
      <c r="G139" s="37">
        <f>AVERAGE(D139:F139)</f>
        <v>9.9</v>
      </c>
      <c r="H139" s="241" t="str">
        <f>IF(G139&lt;$I$163,"Under",IF(AND(G139&gt;=$I$163,G139&lt;=$I$165),"Normal",IF(G139&gt;=$I$165,"Over","Prøv igen")))</f>
        <v>Over</v>
      </c>
      <c r="I139" s="76">
        <f>+G139</f>
        <v>9.9</v>
      </c>
      <c r="J139" s="77">
        <f>+G140</f>
        <v>62.358930817610066</v>
      </c>
      <c r="K139" s="83">
        <f>+G141</f>
        <v>7.8553459119496863E-2</v>
      </c>
      <c r="L139" s="79">
        <f>+G142</f>
        <v>179.65728000000001</v>
      </c>
      <c r="M139" s="82">
        <f>+G143</f>
        <v>8.9828640000000011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130"/>
    </row>
    <row r="140" spans="1:52">
      <c r="A140" s="259"/>
      <c r="B140" s="17" t="s">
        <v>3</v>
      </c>
      <c r="C140" s="18" t="s">
        <v>8</v>
      </c>
      <c r="D140" s="11">
        <f>(D139+$Q$6)/$Q$5-$Q$3</f>
        <v>62.358930817610073</v>
      </c>
      <c r="E140" s="11">
        <f>(E139+$Q$6)/$Q$5-$Q$3</f>
        <v>62.358930817610073</v>
      </c>
      <c r="F140" s="11">
        <f>(F139+$Q$6)/$Q$5-$Q$3</f>
        <v>62.358930817610073</v>
      </c>
      <c r="G140" s="30">
        <f>AVERAGE(D140:F140)</f>
        <v>62.358930817610066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130"/>
    </row>
    <row r="141" spans="1:52">
      <c r="A141" s="259"/>
      <c r="B141" s="17" t="s">
        <v>4</v>
      </c>
      <c r="C141" s="19" t="s">
        <v>9</v>
      </c>
      <c r="D141" s="4">
        <f>+(D140+$Q$3)/$Q$2</f>
        <v>7.8553459119496863E-2</v>
      </c>
      <c r="E141" s="4">
        <f>+(E140+$Q$3)/$Q$2</f>
        <v>7.8553459119496863E-2</v>
      </c>
      <c r="F141" s="4">
        <f>+(F140+$Q$3)/$Q$2</f>
        <v>7.8553459119496863E-2</v>
      </c>
      <c r="G141" s="31">
        <f>AVERAGE(D141:F141)</f>
        <v>7.8553459119496863E-2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130"/>
    </row>
    <row r="142" spans="1:52">
      <c r="A142" s="260"/>
      <c r="B142" s="17" t="s">
        <v>6</v>
      </c>
      <c r="C142" s="19" t="s">
        <v>11</v>
      </c>
      <c r="D142" s="11">
        <f>D139*$Q$8</f>
        <v>179.65728000000001</v>
      </c>
      <c r="E142" s="11">
        <f>E139*$Q$8</f>
        <v>179.65728000000001</v>
      </c>
      <c r="F142" s="11">
        <f>F139*$Q$8</f>
        <v>179.65728000000001</v>
      </c>
      <c r="G142" s="30">
        <f t="shared" ref="G142:G143" si="27">AVERAGE(D142:F142)</f>
        <v>179.65728000000001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130"/>
    </row>
    <row r="143" spans="1:52" ht="15.75" thickBot="1">
      <c r="A143" s="261"/>
      <c r="B143" s="20" t="s">
        <v>7</v>
      </c>
      <c r="C143" s="21" t="s">
        <v>12</v>
      </c>
      <c r="D143" s="22">
        <f>$P$10*10*D142/1000</f>
        <v>8.9828640000000011</v>
      </c>
      <c r="E143" s="22">
        <f>$P$10*10*E142/1000</f>
        <v>8.9828640000000011</v>
      </c>
      <c r="F143" s="22">
        <f>$P$10*10*F142/1000</f>
        <v>8.9828640000000011</v>
      </c>
      <c r="G143" s="32">
        <f t="shared" si="27"/>
        <v>8.9828640000000011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130"/>
    </row>
    <row r="144" spans="1:52" ht="15.75" thickBot="1">
      <c r="A144" s="258">
        <v>29</v>
      </c>
      <c r="B144" s="24" t="s">
        <v>5</v>
      </c>
      <c r="C144" s="36" t="s">
        <v>10</v>
      </c>
      <c r="D144" s="8">
        <v>11</v>
      </c>
      <c r="E144" s="8">
        <v>11</v>
      </c>
      <c r="F144" s="8">
        <v>11</v>
      </c>
      <c r="G144" s="37">
        <f>AVERAGE(D144:F144)</f>
        <v>11</v>
      </c>
      <c r="H144" s="241" t="str">
        <f>IF(G144&lt;$I$163,"Under",IF(AND(G144&gt;=$I$163,G144&lt;=$I$165),"Normal",IF(G144&gt;=$I$165,"Over","Prøv igen")))</f>
        <v>Over</v>
      </c>
      <c r="I144" s="76">
        <f>+G144</f>
        <v>11</v>
      </c>
      <c r="J144" s="77">
        <f>+G145</f>
        <v>69.920566037735853</v>
      </c>
      <c r="K144" s="83">
        <f>+G146</f>
        <v>8.5471698113207553E-2</v>
      </c>
      <c r="L144" s="79">
        <f>+G147</f>
        <v>199.61920000000001</v>
      </c>
      <c r="M144" s="82">
        <f>+G148</f>
        <v>9.9809600000000014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130"/>
    </row>
    <row r="145" spans="1:52">
      <c r="A145" s="259"/>
      <c r="B145" s="17" t="s">
        <v>3</v>
      </c>
      <c r="C145" s="18" t="s">
        <v>8</v>
      </c>
      <c r="D145" s="11">
        <f>(D144+$Q$6)/$Q$5-$Q$3</f>
        <v>69.920566037735853</v>
      </c>
      <c r="E145" s="11">
        <f>(E144+$Q$6)/$Q$5-$Q$3</f>
        <v>69.920566037735853</v>
      </c>
      <c r="F145" s="11">
        <f>(F144+$Q$6)/$Q$5-$Q$3</f>
        <v>69.920566037735853</v>
      </c>
      <c r="G145" s="30">
        <f>AVERAGE(D145:F145)</f>
        <v>69.920566037735853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130"/>
    </row>
    <row r="146" spans="1:52">
      <c r="A146" s="259"/>
      <c r="B146" s="17" t="s">
        <v>4</v>
      </c>
      <c r="C146" s="19" t="s">
        <v>9</v>
      </c>
      <c r="D146" s="4">
        <f>+(D145+$Q$3)/$Q$2</f>
        <v>8.5471698113207553E-2</v>
      </c>
      <c r="E146" s="4">
        <f>+(E145+$Q$3)/$Q$2</f>
        <v>8.5471698113207553E-2</v>
      </c>
      <c r="F146" s="4">
        <f>+(F145+$Q$3)/$Q$2</f>
        <v>8.5471698113207553E-2</v>
      </c>
      <c r="G146" s="31">
        <f>AVERAGE(D146:F146)</f>
        <v>8.5471698113207553E-2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130"/>
    </row>
    <row r="147" spans="1:52">
      <c r="A147" s="260"/>
      <c r="B147" s="17" t="s">
        <v>6</v>
      </c>
      <c r="C147" s="19" t="s">
        <v>11</v>
      </c>
      <c r="D147" s="11">
        <f>D144*$Q$8</f>
        <v>199.61920000000001</v>
      </c>
      <c r="E147" s="11">
        <f>E144*$Q$8</f>
        <v>199.61920000000001</v>
      </c>
      <c r="F147" s="11">
        <f>F144*$Q$8</f>
        <v>199.61920000000001</v>
      </c>
      <c r="G147" s="30">
        <f t="shared" ref="G147:G148" si="28">AVERAGE(D147:F147)</f>
        <v>199.61920000000001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130"/>
    </row>
    <row r="148" spans="1:52" ht="15.75" thickBot="1">
      <c r="A148" s="261"/>
      <c r="B148" s="20" t="s">
        <v>7</v>
      </c>
      <c r="C148" s="21" t="s">
        <v>12</v>
      </c>
      <c r="D148" s="22">
        <f>$P$10*10*D147/1000</f>
        <v>9.9809600000000014</v>
      </c>
      <c r="E148" s="22">
        <f>$P$10*10*E147/1000</f>
        <v>9.9809600000000014</v>
      </c>
      <c r="F148" s="22">
        <f>$P$10*10*F147/1000</f>
        <v>9.9809600000000014</v>
      </c>
      <c r="G148" s="32">
        <f t="shared" si="28"/>
        <v>9.9809600000000014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130"/>
    </row>
    <row r="149" spans="1:52" ht="15.75" thickBot="1">
      <c r="A149" s="258">
        <v>30</v>
      </c>
      <c r="B149" s="24" t="s">
        <v>5</v>
      </c>
      <c r="C149" s="36" t="s">
        <v>10</v>
      </c>
      <c r="D149" s="8">
        <v>10.7</v>
      </c>
      <c r="E149" s="8">
        <v>10.7</v>
      </c>
      <c r="F149" s="8">
        <v>10.7</v>
      </c>
      <c r="G149" s="37">
        <f>AVERAGE(D149:F149)</f>
        <v>10.699999999999998</v>
      </c>
      <c r="H149" s="241" t="str">
        <f>IF(G149&lt;$I$163,"Under",IF(AND(G149&gt;=$I$163,G149&lt;=$I$165),"Normal",IF(G149&gt;=$I$165,"Over","Prøv igen")))</f>
        <v>Over</v>
      </c>
      <c r="I149" s="76">
        <f>+G149</f>
        <v>10.699999999999998</v>
      </c>
      <c r="J149" s="77">
        <f>+G150</f>
        <v>67.858301886792461</v>
      </c>
      <c r="K149" s="83">
        <f>+G151</f>
        <v>8.3584905660377365E-2</v>
      </c>
      <c r="L149" s="79">
        <f>+G152</f>
        <v>194.17504</v>
      </c>
      <c r="M149" s="82">
        <f>+G153</f>
        <v>9.7087520000000005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130"/>
    </row>
    <row r="150" spans="1:52">
      <c r="A150" s="259"/>
      <c r="B150" s="17" t="s">
        <v>3</v>
      </c>
      <c r="C150" s="18" t="s">
        <v>8</v>
      </c>
      <c r="D150" s="11">
        <f>(D149+$Q$6)/$Q$5-$Q$3</f>
        <v>67.858301886792461</v>
      </c>
      <c r="E150" s="11">
        <f>(E149+$Q$6)/$Q$5-$Q$3</f>
        <v>67.858301886792461</v>
      </c>
      <c r="F150" s="11">
        <f>(F149+$Q$6)/$Q$5-$Q$3</f>
        <v>67.858301886792461</v>
      </c>
      <c r="G150" s="30">
        <f>AVERAGE(D150:F150)</f>
        <v>67.858301886792461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130"/>
    </row>
    <row r="151" spans="1:52">
      <c r="A151" s="259"/>
      <c r="B151" s="17" t="s">
        <v>4</v>
      </c>
      <c r="C151" s="19" t="s">
        <v>9</v>
      </c>
      <c r="D151" s="4">
        <f>+(D150+$Q$3)/$Q$2</f>
        <v>8.3584905660377365E-2</v>
      </c>
      <c r="E151" s="4">
        <f>+(E150+$Q$3)/$Q$2</f>
        <v>8.3584905660377365E-2</v>
      </c>
      <c r="F151" s="4">
        <f>+(F150+$Q$3)/$Q$2</f>
        <v>8.3584905660377365E-2</v>
      </c>
      <c r="G151" s="31">
        <f>AVERAGE(D151:F151)</f>
        <v>8.3584905660377365E-2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130"/>
    </row>
    <row r="152" spans="1:52">
      <c r="A152" s="260"/>
      <c r="B152" s="17" t="s">
        <v>6</v>
      </c>
      <c r="C152" s="19" t="s">
        <v>11</v>
      </c>
      <c r="D152" s="11">
        <f>D149*$Q$8</f>
        <v>194.17504</v>
      </c>
      <c r="E152" s="11">
        <f>E149*$Q$8</f>
        <v>194.17504</v>
      </c>
      <c r="F152" s="11">
        <f>F149*$Q$8</f>
        <v>194.17504</v>
      </c>
      <c r="G152" s="30">
        <f t="shared" ref="G152:G153" si="29">AVERAGE(D152:F152)</f>
        <v>194.17504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130"/>
    </row>
    <row r="153" spans="1:52" ht="15.75" thickBot="1">
      <c r="A153" s="261"/>
      <c r="B153" s="20" t="s">
        <v>7</v>
      </c>
      <c r="C153" s="21" t="s">
        <v>12</v>
      </c>
      <c r="D153" s="22">
        <f>$P$10*10*D152/1000</f>
        <v>9.7087520000000005</v>
      </c>
      <c r="E153" s="22">
        <f>$P$10*10*E152/1000</f>
        <v>9.7087520000000005</v>
      </c>
      <c r="F153" s="22">
        <f>$P$10*10*F152/1000</f>
        <v>9.7087520000000005</v>
      </c>
      <c r="G153" s="32">
        <f t="shared" si="29"/>
        <v>9.7087520000000005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130"/>
    </row>
    <row r="154" spans="1:52" ht="15.75" thickBot="1">
      <c r="A154" s="255">
        <v>31</v>
      </c>
      <c r="B154" s="24" t="s">
        <v>5</v>
      </c>
      <c r="C154" s="36" t="s">
        <v>10</v>
      </c>
      <c r="D154" s="8">
        <v>9.9</v>
      </c>
      <c r="E154" s="8">
        <v>9.9</v>
      </c>
      <c r="F154" s="8">
        <v>9.9</v>
      </c>
      <c r="G154" s="37">
        <f>AVERAGE(D154:F154)</f>
        <v>9.9</v>
      </c>
      <c r="H154" s="244" t="str">
        <f>IF(G154&lt;$I$163,"Under",IF(AND(G154&gt;=$I$163,G154&lt;=$I$165),"Normal",IF(G154&gt;=$I$165,"Over","Prøv igen")))</f>
        <v>Over</v>
      </c>
      <c r="I154" s="76">
        <f>+G154</f>
        <v>9.9</v>
      </c>
      <c r="J154" s="77">
        <f>+G155</f>
        <v>62.358930817610066</v>
      </c>
      <c r="K154" s="83">
        <f>+G156</f>
        <v>7.8553459119496863E-2</v>
      </c>
      <c r="L154" s="79">
        <f>+G157</f>
        <v>179.65728000000001</v>
      </c>
      <c r="M154" s="82">
        <f>+G158</f>
        <v>8.9828640000000011</v>
      </c>
      <c r="N154" s="81">
        <v>31</v>
      </c>
      <c r="O154" s="42"/>
      <c r="P154" s="97"/>
      <c r="Q154" s="97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130"/>
    </row>
    <row r="155" spans="1:52">
      <c r="A155" s="256"/>
      <c r="B155" s="17" t="s">
        <v>3</v>
      </c>
      <c r="C155" s="18" t="s">
        <v>8</v>
      </c>
      <c r="D155" s="11">
        <f>(D154+$Q$6)/$Q$5-$Q$3</f>
        <v>62.358930817610073</v>
      </c>
      <c r="E155" s="11">
        <f>(E154+$Q$6)/$Q$5-$Q$3</f>
        <v>62.358930817610073</v>
      </c>
      <c r="F155" s="11">
        <f>(F154+$Q$6)/$Q$5-$Q$3</f>
        <v>62.358930817610073</v>
      </c>
      <c r="G155" s="30">
        <f>AVERAGE(D155:F155)</f>
        <v>62.358930817610066</v>
      </c>
      <c r="H155" s="245"/>
      <c r="I155" s="145"/>
      <c r="J155" s="146"/>
      <c r="K155" s="146"/>
      <c r="L155" s="146"/>
      <c r="M155" s="146"/>
      <c r="N155" s="194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130"/>
    </row>
    <row r="156" spans="1:52">
      <c r="A156" s="256"/>
      <c r="B156" s="17" t="s">
        <v>4</v>
      </c>
      <c r="C156" s="19" t="s">
        <v>9</v>
      </c>
      <c r="D156" s="4">
        <f>+(D155+$Q$3)/$Q$2</f>
        <v>7.8553459119496863E-2</v>
      </c>
      <c r="E156" s="4">
        <f>+(E155+$Q$3)/$Q$2</f>
        <v>7.8553459119496863E-2</v>
      </c>
      <c r="F156" s="4">
        <f>+(F155+$Q$3)/$Q$2</f>
        <v>7.8553459119496863E-2</v>
      </c>
      <c r="G156" s="31">
        <f>AVERAGE(D156:F156)</f>
        <v>7.8553459119496863E-2</v>
      </c>
      <c r="H156" s="245"/>
      <c r="I156" s="148"/>
      <c r="J156" s="149"/>
      <c r="K156" s="149"/>
      <c r="L156" s="149"/>
      <c r="M156" s="149"/>
      <c r="N156" s="195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130"/>
    </row>
    <row r="157" spans="1:52">
      <c r="A157" s="256"/>
      <c r="B157" s="17" t="s">
        <v>6</v>
      </c>
      <c r="C157" s="19" t="s">
        <v>11</v>
      </c>
      <c r="D157" s="11">
        <f>D154*$Q$8</f>
        <v>179.65728000000001</v>
      </c>
      <c r="E157" s="11">
        <f>E154*$Q$8</f>
        <v>179.65728000000001</v>
      </c>
      <c r="F157" s="11">
        <f>F154*$Q$8</f>
        <v>179.65728000000001</v>
      </c>
      <c r="G157" s="30">
        <f t="shared" ref="G157:G158" si="30">AVERAGE(D157:F157)</f>
        <v>179.65728000000001</v>
      </c>
      <c r="H157" s="245"/>
      <c r="I157" s="148"/>
      <c r="J157" s="149"/>
      <c r="K157" s="149"/>
      <c r="L157" s="149"/>
      <c r="M157" s="149"/>
      <c r="N157" s="195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130"/>
    </row>
    <row r="158" spans="1:52" ht="15.75" thickBot="1">
      <c r="A158" s="257"/>
      <c r="B158" s="20" t="s">
        <v>7</v>
      </c>
      <c r="C158" s="21" t="s">
        <v>12</v>
      </c>
      <c r="D158" s="22">
        <f>$P$10*10*D157/1000</f>
        <v>8.9828640000000011</v>
      </c>
      <c r="E158" s="22">
        <f>$P$10*10*E157/1000</f>
        <v>8.9828640000000011</v>
      </c>
      <c r="F158" s="22">
        <f>$P$10*10*F157/1000</f>
        <v>8.9828640000000011</v>
      </c>
      <c r="G158" s="32">
        <f t="shared" si="30"/>
        <v>8.9828640000000011</v>
      </c>
      <c r="H158" s="246"/>
      <c r="I158" s="151"/>
      <c r="J158" s="152"/>
      <c r="K158" s="152"/>
      <c r="L158" s="152"/>
      <c r="M158" s="152"/>
      <c r="N158" s="196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130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10.019354838709676</v>
      </c>
      <c r="J159" s="50">
        <f>(AVERAGE(J4:J154))</f>
        <v>63.179401501318736</v>
      </c>
      <c r="K159" s="60">
        <f>(AVERAGE(K4:K154))</f>
        <v>7.930411848245085E-2</v>
      </c>
      <c r="L159" s="50">
        <f>(AVERAGE(L4:L154))</f>
        <v>181.8232361290323</v>
      </c>
      <c r="M159" s="49">
        <f>(AVERAGE(M4:M154))</f>
        <v>9.0911618064516144</v>
      </c>
      <c r="N159" s="61" t="str">
        <f>CONCATENATE(G3,A2,B2)</f>
        <v>Avg Jul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130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130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130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130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130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130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130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129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130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129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130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129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130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134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31"/>
    </row>
  </sheetData>
  <mergeCells count="75">
    <mergeCell ref="A1:H1"/>
    <mergeCell ref="A2:A3"/>
    <mergeCell ref="B2:C3"/>
    <mergeCell ref="D2:G2"/>
    <mergeCell ref="I3:M3"/>
    <mergeCell ref="A9:A13"/>
    <mergeCell ref="H9:H13"/>
    <mergeCell ref="A14:A18"/>
    <mergeCell ref="H14:H18"/>
    <mergeCell ref="A4:A8"/>
    <mergeCell ref="H4:H8"/>
    <mergeCell ref="P14:Q14"/>
    <mergeCell ref="A29:A33"/>
    <mergeCell ref="H29:H33"/>
    <mergeCell ref="A34:A38"/>
    <mergeCell ref="H34:H38"/>
    <mergeCell ref="A19:A23"/>
    <mergeCell ref="H19:H23"/>
    <mergeCell ref="A24:A28"/>
    <mergeCell ref="H24:H28"/>
    <mergeCell ref="A49:A53"/>
    <mergeCell ref="H49:H53"/>
    <mergeCell ref="A54:A58"/>
    <mergeCell ref="H54:H58"/>
    <mergeCell ref="A39:A43"/>
    <mergeCell ref="H39:H43"/>
    <mergeCell ref="A44:A48"/>
    <mergeCell ref="H44:H48"/>
    <mergeCell ref="A69:A73"/>
    <mergeCell ref="H69:H73"/>
    <mergeCell ref="A74:A78"/>
    <mergeCell ref="H74:H78"/>
    <mergeCell ref="A59:A63"/>
    <mergeCell ref="H59:H63"/>
    <mergeCell ref="A64:A68"/>
    <mergeCell ref="H64:H68"/>
    <mergeCell ref="A89:A93"/>
    <mergeCell ref="H89:H93"/>
    <mergeCell ref="A94:A98"/>
    <mergeCell ref="H94:H98"/>
    <mergeCell ref="A79:A83"/>
    <mergeCell ref="H79:H83"/>
    <mergeCell ref="A84:A88"/>
    <mergeCell ref="H84:H88"/>
    <mergeCell ref="A109:A113"/>
    <mergeCell ref="H109:H113"/>
    <mergeCell ref="A114:A118"/>
    <mergeCell ref="H114:H118"/>
    <mergeCell ref="A99:A103"/>
    <mergeCell ref="H99:H103"/>
    <mergeCell ref="A104:A108"/>
    <mergeCell ref="H104:H108"/>
    <mergeCell ref="A129:A133"/>
    <mergeCell ref="H129:H133"/>
    <mergeCell ref="A134:A138"/>
    <mergeCell ref="H134:H138"/>
    <mergeCell ref="A119:A123"/>
    <mergeCell ref="H119:H123"/>
    <mergeCell ref="A124:A128"/>
    <mergeCell ref="H124:H128"/>
    <mergeCell ref="A149:A153"/>
    <mergeCell ref="H149:H153"/>
    <mergeCell ref="A154:A158"/>
    <mergeCell ref="H154:H158"/>
    <mergeCell ref="A139:A143"/>
    <mergeCell ref="H139:H143"/>
    <mergeCell ref="A144:A148"/>
    <mergeCell ref="H144:H148"/>
    <mergeCell ref="B160:G160"/>
    <mergeCell ref="I160:M160"/>
    <mergeCell ref="N160:N165"/>
    <mergeCell ref="B162:G162"/>
    <mergeCell ref="I162:M162"/>
    <mergeCell ref="B163:G163"/>
    <mergeCell ref="I164:M164"/>
  </mergeCells>
  <dataValidations disablePrompts="1"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scale="95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Z169"/>
  <sheetViews>
    <sheetView workbookViewId="0">
      <selection sqref="A1:H1"/>
    </sheetView>
  </sheetViews>
  <sheetFormatPr defaultRowHeight="15"/>
  <cols>
    <col min="1" max="1" width="9.7109375" style="192" customWidth="1"/>
    <col min="2" max="2" width="30.7109375" customWidth="1"/>
    <col min="3" max="3" width="11.7109375" bestFit="1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3.85546875" bestFit="1" customWidth="1"/>
    <col min="15" max="15" width="3.7109375" customWidth="1"/>
    <col min="16" max="16" width="30.28515625" bestFit="1" customWidth="1"/>
    <col min="17" max="17" width="8" bestFit="1" customWidth="1"/>
    <col min="18" max="18" width="3.7109375" customWidth="1"/>
    <col min="19" max="19" width="38.28515625" bestFit="1" customWidth="1"/>
    <col min="20" max="20" width="10.14062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Aug </v>
      </c>
      <c r="O1" s="92"/>
      <c r="P1" s="138" t="s">
        <v>45</v>
      </c>
      <c r="Q1" s="92"/>
      <c r="R1" s="92"/>
      <c r="S1" s="179" t="s">
        <v>77</v>
      </c>
      <c r="T1" s="181">
        <f>(T4+Q6)/(Q4/Q2)-Q3</f>
        <v>63.179401501318722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132"/>
    </row>
    <row r="2" spans="1:52" ht="15.75" thickBot="1">
      <c r="A2" s="247" t="s">
        <v>68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36">
        <f>+Januar!H2</f>
        <v>19</v>
      </c>
      <c r="I2" s="113">
        <f>+Juli!I159</f>
        <v>10.019354838709676</v>
      </c>
      <c r="J2" s="140">
        <f>+Juli!J159</f>
        <v>63.179401501318736</v>
      </c>
      <c r="K2" s="113">
        <f>+Juli!K159</f>
        <v>7.930411848245085E-2</v>
      </c>
      <c r="L2" s="113">
        <f>+Juli!L159</f>
        <v>181.8232361290323</v>
      </c>
      <c r="M2" s="113">
        <f>+Juli!M159</f>
        <v>9.0911618064516144</v>
      </c>
      <c r="N2" s="90" t="str">
        <f>CONCATENATE(G3,Juli!$H$3)</f>
        <v>Avg Jul</v>
      </c>
      <c r="O2" s="42"/>
      <c r="P2" s="94" t="s">
        <v>17</v>
      </c>
      <c r="Q2" s="94">
        <v>1093</v>
      </c>
      <c r="R2" s="42"/>
      <c r="S2" s="176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30"/>
    </row>
    <row r="3" spans="1:52" ht="15.75" thickBot="1">
      <c r="A3" s="248"/>
      <c r="B3" s="277"/>
      <c r="C3" s="277"/>
      <c r="D3" s="137" t="str">
        <f>+Januar!D3</f>
        <v>Morgen</v>
      </c>
      <c r="E3" s="137" t="str">
        <f>+Januar!E3</f>
        <v>Middag</v>
      </c>
      <c r="F3" s="137" t="str">
        <f>+Januar!F3</f>
        <v>Aften</v>
      </c>
      <c r="G3" s="137" t="str">
        <f>+Januar!G3</f>
        <v xml:space="preserve">Avg </v>
      </c>
      <c r="H3" s="91" t="s">
        <v>50</v>
      </c>
      <c r="I3" s="249" t="str">
        <f>+Januar!I3</f>
        <v>Aktuelle middel værdier for denne måned</v>
      </c>
      <c r="J3" s="250"/>
      <c r="K3" s="250"/>
      <c r="L3" s="250"/>
      <c r="M3" s="251"/>
      <c r="N3" s="130" t="s">
        <v>0</v>
      </c>
      <c r="O3" s="42"/>
      <c r="P3" s="94" t="s">
        <v>18</v>
      </c>
      <c r="Q3" s="94">
        <v>23.5</v>
      </c>
      <c r="R3" s="42"/>
      <c r="S3" s="42" t="str">
        <f>CONCATENATE(A2,B2)</f>
        <v>Aug 2019</v>
      </c>
      <c r="T3" s="135" t="str">
        <f>+N2</f>
        <v>Avg Jul</v>
      </c>
      <c r="U3" s="129">
        <v>1</v>
      </c>
      <c r="V3" s="129">
        <v>2</v>
      </c>
      <c r="W3" s="129">
        <v>3</v>
      </c>
      <c r="X3" s="129">
        <v>4</v>
      </c>
      <c r="Y3" s="129">
        <v>5</v>
      </c>
      <c r="Z3" s="129">
        <v>6</v>
      </c>
      <c r="AA3" s="129">
        <v>7</v>
      </c>
      <c r="AB3" s="129">
        <v>8</v>
      </c>
      <c r="AC3" s="129">
        <v>9</v>
      </c>
      <c r="AD3" s="129">
        <v>10</v>
      </c>
      <c r="AE3" s="129">
        <v>11</v>
      </c>
      <c r="AF3" s="129">
        <v>12</v>
      </c>
      <c r="AG3" s="129">
        <v>13</v>
      </c>
      <c r="AH3" s="129">
        <v>14</v>
      </c>
      <c r="AI3" s="129">
        <v>15</v>
      </c>
      <c r="AJ3" s="129">
        <v>16</v>
      </c>
      <c r="AK3" s="129">
        <v>17</v>
      </c>
      <c r="AL3" s="129">
        <v>18</v>
      </c>
      <c r="AM3" s="129">
        <v>19</v>
      </c>
      <c r="AN3" s="129">
        <v>20</v>
      </c>
      <c r="AO3" s="129">
        <v>21</v>
      </c>
      <c r="AP3" s="129">
        <v>22</v>
      </c>
      <c r="AQ3" s="129">
        <v>23</v>
      </c>
      <c r="AR3" s="129">
        <v>24</v>
      </c>
      <c r="AS3" s="129">
        <v>25</v>
      </c>
      <c r="AT3" s="129">
        <v>26</v>
      </c>
      <c r="AU3" s="129">
        <v>27</v>
      </c>
      <c r="AV3" s="129">
        <v>28</v>
      </c>
      <c r="AW3" s="129">
        <v>29</v>
      </c>
      <c r="AX3" s="129">
        <v>30</v>
      </c>
      <c r="AY3" s="129">
        <v>31</v>
      </c>
      <c r="AZ3" s="95" t="str">
        <f>CONCATENATE("Avg.",H3)</f>
        <v>Avg.Aug</v>
      </c>
    </row>
    <row r="4" spans="1:52" ht="15.75" thickBot="1">
      <c r="A4" s="255">
        <v>1</v>
      </c>
      <c r="B4" s="44" t="s">
        <v>5</v>
      </c>
      <c r="C4" s="35" t="s">
        <v>10</v>
      </c>
      <c r="D4" s="8">
        <v>11.4</v>
      </c>
      <c r="E4" s="8">
        <v>11.4</v>
      </c>
      <c r="F4" s="8">
        <v>11.4</v>
      </c>
      <c r="G4" s="41">
        <f>AVERAGE(D4:F4)</f>
        <v>11.4</v>
      </c>
      <c r="H4" s="241" t="str">
        <f>IF(G4&lt;$I$163,"Under",IF(AND(G4&gt;=$I$163,G4&lt;=$I$165),"Normal",IF(G4&gt;=$I$165,"Over","Prøv igen")))</f>
        <v>Over</v>
      </c>
      <c r="I4" s="84">
        <f>+G4</f>
        <v>11.4</v>
      </c>
      <c r="J4" s="85">
        <f>+G5</f>
        <v>72.670251572327047</v>
      </c>
      <c r="K4" s="86">
        <f>+G6</f>
        <v>8.7987421383647804E-2</v>
      </c>
      <c r="L4" s="87">
        <f>+G7</f>
        <v>206.87808000000004</v>
      </c>
      <c r="M4" s="88">
        <f>+G8</f>
        <v>10.343904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[mmol/L]</v>
      </c>
      <c r="T4" s="114">
        <f>+I2</f>
        <v>10.019354838709676</v>
      </c>
      <c r="U4" s="97">
        <f>+I4</f>
        <v>11.4</v>
      </c>
      <c r="V4" s="97">
        <f>+I9</f>
        <v>9.9</v>
      </c>
      <c r="W4" s="97">
        <f>+I14</f>
        <v>9.8000000000000007</v>
      </c>
      <c r="X4" s="97">
        <f>+I19</f>
        <v>10</v>
      </c>
      <c r="Y4" s="97">
        <f>+I24</f>
        <v>9.9</v>
      </c>
      <c r="Z4" s="97">
        <f>+I29</f>
        <v>9.4</v>
      </c>
      <c r="AA4" s="97">
        <f>+I34</f>
        <v>9.9</v>
      </c>
      <c r="AB4" s="97">
        <f>+I39</f>
        <v>10.4</v>
      </c>
      <c r="AC4" s="97">
        <f>+I44</f>
        <v>10.4</v>
      </c>
      <c r="AD4" s="97">
        <f>+I49</f>
        <v>9.9</v>
      </c>
      <c r="AE4" s="97">
        <f>+I54</f>
        <v>9.6999999999999993</v>
      </c>
      <c r="AF4" s="97">
        <f>+I59</f>
        <v>8</v>
      </c>
      <c r="AG4" s="97">
        <f>+I64</f>
        <v>9.6</v>
      </c>
      <c r="AH4" s="97">
        <f>+I69</f>
        <v>8</v>
      </c>
      <c r="AI4" s="97">
        <f>+I74</f>
        <v>8.5</v>
      </c>
      <c r="AJ4" s="97">
        <f>+I79</f>
        <v>9.9</v>
      </c>
      <c r="AK4" s="97">
        <f>+I84</f>
        <v>8.1</v>
      </c>
      <c r="AL4" s="97">
        <f>+I89</f>
        <v>9.5</v>
      </c>
      <c r="AM4" s="97">
        <f>+I94</f>
        <v>9.4</v>
      </c>
      <c r="AN4" s="97">
        <f>+I99</f>
        <v>8.1999999999999993</v>
      </c>
      <c r="AO4" s="97">
        <f>+I104</f>
        <v>9.4</v>
      </c>
      <c r="AP4" s="97">
        <f>+I109</f>
        <v>9.4</v>
      </c>
      <c r="AQ4" s="97">
        <f>+I114</f>
        <v>8</v>
      </c>
      <c r="AR4" s="97">
        <f>+I119</f>
        <v>8.9</v>
      </c>
      <c r="AS4" s="97">
        <f>+I124</f>
        <v>9.4</v>
      </c>
      <c r="AT4" s="97">
        <f>+I129</f>
        <v>8.6</v>
      </c>
      <c r="AU4" s="97">
        <f>+I134</f>
        <v>8.6999999999999993</v>
      </c>
      <c r="AV4" s="97">
        <f>+I139</f>
        <v>8.9</v>
      </c>
      <c r="AW4" s="97">
        <f>+I144</f>
        <v>8</v>
      </c>
      <c r="AX4" s="97">
        <f>+I149</f>
        <v>8</v>
      </c>
      <c r="AY4" s="97">
        <f>+I154</f>
        <v>9.3000000000000007</v>
      </c>
      <c r="AZ4" s="98">
        <f>AVERAGE(U4:AY4)</f>
        <v>9.241935483870968</v>
      </c>
    </row>
    <row r="5" spans="1:52">
      <c r="A5" s="256"/>
      <c r="B5" s="45" t="s">
        <v>3</v>
      </c>
      <c r="C5" s="9" t="s">
        <v>8</v>
      </c>
      <c r="D5" s="10">
        <f>(D4+$Q$6)/$Q$5-$Q$3</f>
        <v>72.670251572327047</v>
      </c>
      <c r="E5" s="10">
        <f>(E4+$Q$6)/$Q$5-$Q$3</f>
        <v>72.670251572327047</v>
      </c>
      <c r="F5" s="10">
        <f>(F4+$Q$6)/$Q$5-$Q$3</f>
        <v>72.670251572327047</v>
      </c>
      <c r="G5" s="28">
        <f>AVERAGE(D5:F5)</f>
        <v>72.670251572327047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Hæmoglobin A1c (IFCC)  [mmol/mol]  </v>
      </c>
      <c r="T5" s="233">
        <f>+J2</f>
        <v>63.179401501318736</v>
      </c>
      <c r="U5" s="101">
        <f>+J4</f>
        <v>72.670251572327047</v>
      </c>
      <c r="V5" s="101">
        <f>+J9</f>
        <v>62.358930817610066</v>
      </c>
      <c r="W5" s="101">
        <f>+J14</f>
        <v>61.671509433962264</v>
      </c>
      <c r="X5" s="101">
        <f>+J19</f>
        <v>63.046352201257861</v>
      </c>
      <c r="Y5" s="101">
        <f>+J24</f>
        <v>62.358930817610066</v>
      </c>
      <c r="Z5" s="101">
        <f>+J29</f>
        <v>58.921823899371077</v>
      </c>
      <c r="AA5" s="101">
        <f>+J34</f>
        <v>62.358930817610066</v>
      </c>
      <c r="AB5" s="101">
        <f>+J39</f>
        <v>65.796037735849069</v>
      </c>
      <c r="AC5" s="101">
        <f>+J44</f>
        <v>65.796037735849069</v>
      </c>
      <c r="AD5" s="101">
        <f>+J49</f>
        <v>62.358930817610066</v>
      </c>
      <c r="AE5" s="101">
        <f>+J54</f>
        <v>60.984088050314462</v>
      </c>
      <c r="AF5" s="101">
        <f>+J59</f>
        <v>49.297924528301884</v>
      </c>
      <c r="AG5" s="101">
        <f>+J64</f>
        <v>60.29666666666666</v>
      </c>
      <c r="AH5" s="101">
        <f>+J69</f>
        <v>49.297924528301884</v>
      </c>
      <c r="AI5" s="101">
        <f>+J74</f>
        <v>52.735031446540887</v>
      </c>
      <c r="AJ5" s="101">
        <f>+J79</f>
        <v>62.358930817610066</v>
      </c>
      <c r="AK5" s="101">
        <f>+J84</f>
        <v>49.985345911949686</v>
      </c>
      <c r="AL5" s="101">
        <f>+J89</f>
        <v>59.609245283018879</v>
      </c>
      <c r="AM5" s="101">
        <f>+J94</f>
        <v>58.921823899371077</v>
      </c>
      <c r="AN5" s="101">
        <f>+J99</f>
        <v>50.672767295597481</v>
      </c>
      <c r="AO5" s="101">
        <f>+J104</f>
        <v>58.921823899371077</v>
      </c>
      <c r="AP5" s="101">
        <f>+J109</f>
        <v>58.921823899371077</v>
      </c>
      <c r="AQ5" s="101">
        <f>+J114</f>
        <v>49.297924528301884</v>
      </c>
      <c r="AR5" s="101">
        <f>+J119</f>
        <v>55.484716981132088</v>
      </c>
      <c r="AS5" s="101">
        <f>+J124</f>
        <v>58.921823899371077</v>
      </c>
      <c r="AT5" s="101">
        <f>+J129</f>
        <v>53.422452830188682</v>
      </c>
      <c r="AU5" s="101">
        <f>+J134</f>
        <v>54.109874213836484</v>
      </c>
      <c r="AV5" s="101">
        <f>+J139</f>
        <v>55.484716981132088</v>
      </c>
      <c r="AW5" s="101">
        <f>+J144</f>
        <v>49.297924528301884</v>
      </c>
      <c r="AX5" s="101">
        <f>+J149</f>
        <v>49.297924528301884</v>
      </c>
      <c r="AY5" s="101">
        <f>+J154</f>
        <v>58.234402515723275</v>
      </c>
      <c r="AZ5" s="178">
        <f>AVERAGE(U5:AY5)</f>
        <v>57.835254615540663</v>
      </c>
    </row>
    <row r="6" spans="1:52">
      <c r="A6" s="256"/>
      <c r="B6" s="46" t="s">
        <v>4</v>
      </c>
      <c r="C6" s="12" t="s">
        <v>9</v>
      </c>
      <c r="D6" s="1">
        <f>+(D5+$Q$3)/$Q$2</f>
        <v>8.7987421383647804E-2</v>
      </c>
      <c r="E6" s="1">
        <f>+(E5+$Q$3)/$Q$2</f>
        <v>8.7987421383647804E-2</v>
      </c>
      <c r="F6" s="1">
        <f>+(F5+$Q$3)/$Q$2</f>
        <v>8.7987421383647804E-2</v>
      </c>
      <c r="G6" s="4">
        <f>AVERAGE(D6:F6)</f>
        <v>8.7987421383647804E-2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>Hæmoglobin A1c (IFCC)  [mmol/mol]   &amp;                                Glucose middel P (fra HbA1c IFCC)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0"/>
    </row>
    <row r="7" spans="1:52">
      <c r="A7" s="256"/>
      <c r="B7" s="47" t="s">
        <v>6</v>
      </c>
      <c r="C7" s="13" t="s">
        <v>11</v>
      </c>
      <c r="D7" s="14">
        <f>D4*$Q$8</f>
        <v>206.87808000000001</v>
      </c>
      <c r="E7" s="14">
        <f>E4*$Q$8</f>
        <v>206.87808000000001</v>
      </c>
      <c r="F7" s="14">
        <f>F4*$Q$8</f>
        <v>206.87808000000001</v>
      </c>
      <c r="G7" s="28">
        <f t="shared" ref="G7:G8" si="0">AVERAGE(D7:F7)</f>
        <v>206.87808000000004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130"/>
    </row>
    <row r="8" spans="1:52" ht="15.75" thickBot="1">
      <c r="A8" s="257"/>
      <c r="B8" s="48" t="s">
        <v>7</v>
      </c>
      <c r="C8" s="15" t="s">
        <v>12</v>
      </c>
      <c r="D8" s="16">
        <f>$P$10*10*D7/1000</f>
        <v>10.343904</v>
      </c>
      <c r="E8" s="16">
        <f>$P$10*10*E7/1000</f>
        <v>10.343904</v>
      </c>
      <c r="F8" s="16">
        <f>$P$10*10*F7/1000</f>
        <v>10.343904</v>
      </c>
      <c r="G8" s="40">
        <f t="shared" si="0"/>
        <v>10.343904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130"/>
    </row>
    <row r="9" spans="1:52" ht="15.75" thickBot="1">
      <c r="A9" s="258">
        <v>2</v>
      </c>
      <c r="B9" s="25" t="s">
        <v>5</v>
      </c>
      <c r="C9" s="39" t="s">
        <v>10</v>
      </c>
      <c r="D9" s="8">
        <v>9.9</v>
      </c>
      <c r="E9" s="8">
        <v>9.9</v>
      </c>
      <c r="F9" s="8">
        <v>9.9</v>
      </c>
      <c r="G9" s="38">
        <f>AVERAGE(D9:F9)</f>
        <v>9.9</v>
      </c>
      <c r="H9" s="241" t="str">
        <f>IF(G9&lt;$I$163,"Under",IF(AND(G9&gt;=$I$163,G9&lt;=$I$165),"Normal",IF(G9&gt;=$I$165,"Over","Prøv igen")))</f>
        <v>Over</v>
      </c>
      <c r="I9" s="76">
        <f>+G9</f>
        <v>9.9</v>
      </c>
      <c r="J9" s="77">
        <f>+G10</f>
        <v>62.358930817610066</v>
      </c>
      <c r="K9" s="83">
        <f>+G11</f>
        <v>7.8553459119496863E-2</v>
      </c>
      <c r="L9" s="79">
        <f>+G12</f>
        <v>179.65728000000001</v>
      </c>
      <c r="M9" s="82">
        <f>+G13</f>
        <v>8.9828640000000011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130"/>
    </row>
    <row r="10" spans="1:52">
      <c r="A10" s="259"/>
      <c r="B10" s="17" t="s">
        <v>3</v>
      </c>
      <c r="C10" s="18" t="s">
        <v>8</v>
      </c>
      <c r="D10" s="11">
        <f>(D9+$Q$6)/$Q$5-$Q$3</f>
        <v>62.358930817610073</v>
      </c>
      <c r="E10" s="11">
        <f>(E9+$Q$6)/$Q$5-$Q$3</f>
        <v>62.358930817610073</v>
      </c>
      <c r="F10" s="11">
        <f>(F9+$Q$6)/$Q$5-$Q$3</f>
        <v>62.358930817610073</v>
      </c>
      <c r="G10" s="30">
        <f>AVERAGE(D10:F10)</f>
        <v>62.358930817610066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130"/>
    </row>
    <row r="11" spans="1:52" ht="15.75">
      <c r="A11" s="259"/>
      <c r="B11" s="17" t="s">
        <v>4</v>
      </c>
      <c r="C11" s="19" t="s">
        <v>9</v>
      </c>
      <c r="D11" s="4">
        <f>+(D10+$Q$3)/$Q$2</f>
        <v>7.8553459119496863E-2</v>
      </c>
      <c r="E11" s="4">
        <f>+(E10+$Q$3)/$Q$2</f>
        <v>7.8553459119496863E-2</v>
      </c>
      <c r="F11" s="4">
        <f>+(F10+$Q$3)/$Q$2</f>
        <v>7.8553459119496863E-2</v>
      </c>
      <c r="G11" s="31">
        <f>AVERAGE(D11:F11)</f>
        <v>7.8553459119496863E-2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130"/>
    </row>
    <row r="12" spans="1:52">
      <c r="A12" s="260"/>
      <c r="B12" s="17" t="s">
        <v>6</v>
      </c>
      <c r="C12" s="19" t="s">
        <v>11</v>
      </c>
      <c r="D12" s="11">
        <f>D9*$Q$8</f>
        <v>179.65728000000001</v>
      </c>
      <c r="E12" s="11">
        <f>E9*$Q$8</f>
        <v>179.65728000000001</v>
      </c>
      <c r="F12" s="11">
        <f>F9*$Q$8</f>
        <v>179.65728000000001</v>
      </c>
      <c r="G12" s="30">
        <f t="shared" ref="G12:G13" si="1">AVERAGE(D12:F12)</f>
        <v>179.65728000000001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130"/>
    </row>
    <row r="13" spans="1:52" ht="15.75" thickBot="1">
      <c r="A13" s="261"/>
      <c r="B13" s="20" t="s">
        <v>7</v>
      </c>
      <c r="C13" s="21" t="s">
        <v>12</v>
      </c>
      <c r="D13" s="22">
        <f>$P$10*10*D12/1000</f>
        <v>8.9828640000000011</v>
      </c>
      <c r="E13" s="22">
        <f>$P$10*10*E12/1000</f>
        <v>8.9828640000000011</v>
      </c>
      <c r="F13" s="22">
        <f>$P$10*10*F12/1000</f>
        <v>8.9828640000000011</v>
      </c>
      <c r="G13" s="32">
        <f t="shared" si="1"/>
        <v>8.9828640000000011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130"/>
    </row>
    <row r="14" spans="1:52" ht="15.75" thickBot="1">
      <c r="A14" s="259">
        <v>3</v>
      </c>
      <c r="B14" s="24" t="s">
        <v>5</v>
      </c>
      <c r="C14" s="36" t="s">
        <v>10</v>
      </c>
      <c r="D14" s="8">
        <v>9.8000000000000007</v>
      </c>
      <c r="E14" s="8">
        <v>9.8000000000000007</v>
      </c>
      <c r="F14" s="8">
        <v>9.8000000000000007</v>
      </c>
      <c r="G14" s="37">
        <f>AVERAGE(D14:F14)</f>
        <v>9.8000000000000007</v>
      </c>
      <c r="H14" s="241" t="str">
        <f>IF(G14&lt;$I$163,"Under",IF(AND(G14&gt;=$I$163,G14&lt;=$I$165),"Normal",IF(G14&gt;=$I$165,"Over","Prøv igen")))</f>
        <v>Over</v>
      </c>
      <c r="I14" s="76">
        <f>+G14</f>
        <v>9.8000000000000007</v>
      </c>
      <c r="J14" s="77">
        <f>+G15</f>
        <v>61.671509433962264</v>
      </c>
      <c r="K14" s="83">
        <f>+G16</f>
        <v>7.79245283018868E-2</v>
      </c>
      <c r="L14" s="79">
        <f>+G17</f>
        <v>177.84256000000002</v>
      </c>
      <c r="M14" s="82">
        <f>+G18</f>
        <v>8.8921280000000014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30"/>
    </row>
    <row r="15" spans="1:52">
      <c r="A15" s="259"/>
      <c r="B15" s="17" t="s">
        <v>3</v>
      </c>
      <c r="C15" s="18" t="s">
        <v>8</v>
      </c>
      <c r="D15" s="11">
        <f>(D14+$Q$6)/$Q$5-$Q$3</f>
        <v>61.671509433962271</v>
      </c>
      <c r="E15" s="11">
        <f>(E14+$Q$6)/$Q$5-$Q$3</f>
        <v>61.671509433962271</v>
      </c>
      <c r="F15" s="11">
        <f>(F14+$Q$6)/$Q$5-$Q$3</f>
        <v>61.671509433962271</v>
      </c>
      <c r="G15" s="30">
        <f>AVERAGE(D15:F15)</f>
        <v>61.671509433962264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Aug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130"/>
    </row>
    <row r="16" spans="1:52">
      <c r="A16" s="259"/>
      <c r="B16" s="17" t="s">
        <v>4</v>
      </c>
      <c r="C16" s="19" t="s">
        <v>9</v>
      </c>
      <c r="D16" s="4">
        <f>+(D15+$Q$3)/$Q$2</f>
        <v>7.79245283018868E-2</v>
      </c>
      <c r="E16" s="4">
        <f>+(E15+$Q$3)/$Q$2</f>
        <v>7.79245283018868E-2</v>
      </c>
      <c r="F16" s="4">
        <f>+(F15+$Q$3)/$Q$2</f>
        <v>7.79245283018868E-2</v>
      </c>
      <c r="G16" s="31">
        <f>AVERAGE(D16:F16)</f>
        <v>7.79245283018868E-2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30"/>
    </row>
    <row r="17" spans="1:52">
      <c r="A17" s="260"/>
      <c r="B17" s="17" t="s">
        <v>6</v>
      </c>
      <c r="C17" s="19" t="s">
        <v>11</v>
      </c>
      <c r="D17" s="11">
        <f>D14*$Q$8</f>
        <v>177.84256000000002</v>
      </c>
      <c r="E17" s="11">
        <f>E14*$Q$8</f>
        <v>177.84256000000002</v>
      </c>
      <c r="F17" s="11">
        <f>F14*$Q$8</f>
        <v>177.84256000000002</v>
      </c>
      <c r="G17" s="30">
        <f t="shared" ref="G17:G18" si="2">AVERAGE(D17:F17)</f>
        <v>177.84256000000002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130"/>
    </row>
    <row r="18" spans="1:52" ht="15.75" thickBot="1">
      <c r="A18" s="261"/>
      <c r="B18" s="20" t="s">
        <v>7</v>
      </c>
      <c r="C18" s="21" t="s">
        <v>12</v>
      </c>
      <c r="D18" s="22">
        <f>$P$10*10*D17/1000</f>
        <v>8.8921280000000014</v>
      </c>
      <c r="E18" s="22">
        <f>$P$10*10*E17/1000</f>
        <v>8.8921280000000014</v>
      </c>
      <c r="F18" s="22">
        <f>$P$10*10*F17/1000</f>
        <v>8.8921280000000014</v>
      </c>
      <c r="G18" s="32">
        <f t="shared" si="2"/>
        <v>8.8921280000000014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130"/>
    </row>
    <row r="19" spans="1:52" ht="15.75" thickBot="1">
      <c r="A19" s="258">
        <v>4</v>
      </c>
      <c r="B19" s="24" t="s">
        <v>5</v>
      </c>
      <c r="C19" s="36" t="s">
        <v>10</v>
      </c>
      <c r="D19" s="8">
        <v>10</v>
      </c>
      <c r="E19" s="8">
        <v>10</v>
      </c>
      <c r="F19" s="8">
        <v>10</v>
      </c>
      <c r="G19" s="37">
        <f>AVERAGE(D19:F19)</f>
        <v>10</v>
      </c>
      <c r="H19" s="241" t="str">
        <f>IF(G19&lt;$I$163,"Under",IF(AND(G19&gt;=$I$163,G19&lt;=$I$165),"Normal",IF(G19&gt;=$I$165,"Over","Prøv igen")))</f>
        <v>Over</v>
      </c>
      <c r="I19" s="76">
        <f>+G19</f>
        <v>10</v>
      </c>
      <c r="J19" s="77">
        <f>+G20</f>
        <v>63.046352201257861</v>
      </c>
      <c r="K19" s="83">
        <f>+G21</f>
        <v>7.9182389937106912E-2</v>
      </c>
      <c r="L19" s="79">
        <f>+G22</f>
        <v>181.47200000000001</v>
      </c>
      <c r="M19" s="82">
        <f>+G23</f>
        <v>9.0736000000000008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130"/>
    </row>
    <row r="20" spans="1:52">
      <c r="A20" s="259"/>
      <c r="B20" s="17" t="s">
        <v>3</v>
      </c>
      <c r="C20" s="18" t="s">
        <v>8</v>
      </c>
      <c r="D20" s="11">
        <f>(D19+$Q$6)/$Q$5-$Q$3</f>
        <v>63.046352201257861</v>
      </c>
      <c r="E20" s="11">
        <f>(E19+$Q$6)/$Q$5-$Q$3</f>
        <v>63.046352201257861</v>
      </c>
      <c r="F20" s="11">
        <f>(F19+$Q$6)/$Q$5-$Q$3</f>
        <v>63.046352201257861</v>
      </c>
      <c r="G20" s="30">
        <f>AVERAGE(D20:F20)</f>
        <v>63.046352201257861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130"/>
    </row>
    <row r="21" spans="1:52">
      <c r="A21" s="259"/>
      <c r="B21" s="17" t="s">
        <v>4</v>
      </c>
      <c r="C21" s="19" t="s">
        <v>9</v>
      </c>
      <c r="D21" s="4">
        <f>+(D20+$Q$3)/$Q$2</f>
        <v>7.9182389937106912E-2</v>
      </c>
      <c r="E21" s="4">
        <f>+(E20+$Q$3)/$Q$2</f>
        <v>7.9182389937106912E-2</v>
      </c>
      <c r="F21" s="4">
        <f>+(F20+$Q$3)/$Q$2</f>
        <v>7.9182389937106912E-2</v>
      </c>
      <c r="G21" s="31">
        <f>AVERAGE(D21:F21)</f>
        <v>7.9182389937106912E-2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130"/>
    </row>
    <row r="22" spans="1:52">
      <c r="A22" s="260"/>
      <c r="B22" s="17" t="s">
        <v>6</v>
      </c>
      <c r="C22" s="19" t="s">
        <v>11</v>
      </c>
      <c r="D22" s="11">
        <f>D19*$Q$8</f>
        <v>181.47200000000001</v>
      </c>
      <c r="E22" s="11">
        <f>E19*$Q$8</f>
        <v>181.47200000000001</v>
      </c>
      <c r="F22" s="11">
        <f>F19*$Q$8</f>
        <v>181.47200000000001</v>
      </c>
      <c r="G22" s="30">
        <f t="shared" ref="G22:G23" si="3">AVERAGE(D22:F22)</f>
        <v>181.47200000000001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130"/>
    </row>
    <row r="23" spans="1:52" ht="16.5" thickBot="1">
      <c r="A23" s="261"/>
      <c r="B23" s="20" t="s">
        <v>7</v>
      </c>
      <c r="C23" s="21" t="s">
        <v>12</v>
      </c>
      <c r="D23" s="22">
        <f>$P$10*10*D22/1000</f>
        <v>9.0736000000000008</v>
      </c>
      <c r="E23" s="22">
        <f>$P$10*10*E22/1000</f>
        <v>9.0736000000000008</v>
      </c>
      <c r="F23" s="22">
        <f>$P$10*10*F22/1000</f>
        <v>9.0736000000000008</v>
      </c>
      <c r="G23" s="32">
        <f t="shared" si="3"/>
        <v>9.0736000000000008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130"/>
    </row>
    <row r="24" spans="1:52" ht="16.5" thickBot="1">
      <c r="A24" s="258">
        <v>5</v>
      </c>
      <c r="B24" s="24" t="s">
        <v>5</v>
      </c>
      <c r="C24" s="36" t="s">
        <v>10</v>
      </c>
      <c r="D24" s="8">
        <v>9.9</v>
      </c>
      <c r="E24" s="8">
        <v>9.9</v>
      </c>
      <c r="F24" s="8">
        <v>9.9</v>
      </c>
      <c r="G24" s="37">
        <f>AVERAGE(D24:F24)</f>
        <v>9.9</v>
      </c>
      <c r="H24" s="241" t="str">
        <f>IF(G24&lt;$I$163,"Under",IF(AND(G24&gt;=$I$163,G24&lt;=$I$165),"Normal",IF(G24&gt;=$I$165,"Over","Prøv igen")))</f>
        <v>Over</v>
      </c>
      <c r="I24" s="76">
        <f>+G24</f>
        <v>9.9</v>
      </c>
      <c r="J24" s="77">
        <f>+G25</f>
        <v>62.358930817610066</v>
      </c>
      <c r="K24" s="83">
        <f>+G26</f>
        <v>7.8553459119496863E-2</v>
      </c>
      <c r="L24" s="79">
        <f>+G27</f>
        <v>179.65728000000001</v>
      </c>
      <c r="M24" s="82">
        <f>+G28</f>
        <v>8.9828640000000011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130"/>
    </row>
    <row r="25" spans="1:52" ht="15.75">
      <c r="A25" s="259"/>
      <c r="B25" s="17" t="s">
        <v>3</v>
      </c>
      <c r="C25" s="18" t="s">
        <v>8</v>
      </c>
      <c r="D25" s="11">
        <f>(D24+$Q$6)/$Q$5-$Q$3</f>
        <v>62.358930817610073</v>
      </c>
      <c r="E25" s="11">
        <f>(E24+$Q$6)/$Q$5-$Q$3</f>
        <v>62.358930817610073</v>
      </c>
      <c r="F25" s="11">
        <f>(F24+$Q$6)/$Q$5-$Q$3</f>
        <v>62.358930817610073</v>
      </c>
      <c r="G25" s="30">
        <f>AVERAGE(D25:F25)</f>
        <v>62.358930817610066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130"/>
    </row>
    <row r="26" spans="1:52" ht="15.75">
      <c r="A26" s="259"/>
      <c r="B26" s="17" t="s">
        <v>4</v>
      </c>
      <c r="C26" s="19" t="s">
        <v>9</v>
      </c>
      <c r="D26" s="4">
        <f>+(D25+$Q$3)/$Q$2</f>
        <v>7.8553459119496863E-2</v>
      </c>
      <c r="E26" s="4">
        <f>+(E25+$Q$3)/$Q$2</f>
        <v>7.8553459119496863E-2</v>
      </c>
      <c r="F26" s="4">
        <f>+(F25+$Q$3)/$Q$2</f>
        <v>7.8553459119496863E-2</v>
      </c>
      <c r="G26" s="31">
        <f>AVERAGE(D26:F26)</f>
        <v>7.8553459119496863E-2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130"/>
    </row>
    <row r="27" spans="1:52">
      <c r="A27" s="260"/>
      <c r="B27" s="17" t="s">
        <v>6</v>
      </c>
      <c r="C27" s="19" t="s">
        <v>11</v>
      </c>
      <c r="D27" s="11">
        <f>D24*$Q$8</f>
        <v>179.65728000000001</v>
      </c>
      <c r="E27" s="11">
        <f>E24*$Q$8</f>
        <v>179.65728000000001</v>
      </c>
      <c r="F27" s="11">
        <f>F24*$Q$8</f>
        <v>179.65728000000001</v>
      </c>
      <c r="G27" s="30">
        <f t="shared" ref="G27:G28" si="4">AVERAGE(D27:F27)</f>
        <v>179.65728000000001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130"/>
    </row>
    <row r="28" spans="1:52" ht="15.75" thickBot="1">
      <c r="A28" s="261"/>
      <c r="B28" s="20" t="s">
        <v>7</v>
      </c>
      <c r="C28" s="21" t="s">
        <v>12</v>
      </c>
      <c r="D28" s="22">
        <f>$P$10*10*D27/1000</f>
        <v>8.9828640000000011</v>
      </c>
      <c r="E28" s="22">
        <f>$P$10*10*E27/1000</f>
        <v>8.9828640000000011</v>
      </c>
      <c r="F28" s="22">
        <f>$P$10*10*F27/1000</f>
        <v>8.9828640000000011</v>
      </c>
      <c r="G28" s="32">
        <f t="shared" si="4"/>
        <v>8.9828640000000011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130"/>
    </row>
    <row r="29" spans="1:52" ht="15.75" thickBot="1">
      <c r="A29" s="258">
        <v>6</v>
      </c>
      <c r="B29" s="24" t="s">
        <v>5</v>
      </c>
      <c r="C29" s="36" t="s">
        <v>10</v>
      </c>
      <c r="D29" s="8">
        <v>9.4</v>
      </c>
      <c r="E29" s="8">
        <v>9.4</v>
      </c>
      <c r="F29" s="8">
        <v>9.4</v>
      </c>
      <c r="G29" s="37">
        <f>AVERAGE(D29:F29)</f>
        <v>9.4</v>
      </c>
      <c r="H29" s="241" t="str">
        <f>IF(G29&lt;$I$163,"Under",IF(AND(G29&gt;=$I$163,G29&lt;=$I$165),"Normal",IF(G29&gt;=$I$165,"Over","Prøv igen")))</f>
        <v>Over</v>
      </c>
      <c r="I29" s="76">
        <f>+G29</f>
        <v>9.4</v>
      </c>
      <c r="J29" s="77">
        <f>+G30</f>
        <v>58.921823899371077</v>
      </c>
      <c r="K29" s="83">
        <f>+G31</f>
        <v>7.5408805031446549E-2</v>
      </c>
      <c r="L29" s="79">
        <f>+G32</f>
        <v>170.58368000000002</v>
      </c>
      <c r="M29" s="82">
        <f>+G33</f>
        <v>8.5291840000000008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130"/>
    </row>
    <row r="30" spans="1:52">
      <c r="A30" s="259"/>
      <c r="B30" s="17" t="s">
        <v>3</v>
      </c>
      <c r="C30" s="18" t="s">
        <v>8</v>
      </c>
      <c r="D30" s="11">
        <f>(D29+$Q$6)/$Q$5-$Q$3</f>
        <v>58.921823899371077</v>
      </c>
      <c r="E30" s="11">
        <f>(E29+$Q$6)/$Q$5-$Q$3</f>
        <v>58.921823899371077</v>
      </c>
      <c r="F30" s="11">
        <f>(F29+$Q$6)/$Q$5-$Q$3</f>
        <v>58.921823899371077</v>
      </c>
      <c r="G30" s="30">
        <f>AVERAGE(D30:F30)</f>
        <v>58.921823899371077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130"/>
    </row>
    <row r="31" spans="1:52">
      <c r="A31" s="259"/>
      <c r="B31" s="17" t="s">
        <v>4</v>
      </c>
      <c r="C31" s="19" t="s">
        <v>9</v>
      </c>
      <c r="D31" s="4">
        <f>+(D30+$Q$3)/$Q$2</f>
        <v>7.5408805031446549E-2</v>
      </c>
      <c r="E31" s="4">
        <f>+(E30+$Q$3)/$Q$2</f>
        <v>7.5408805031446549E-2</v>
      </c>
      <c r="F31" s="4">
        <f>+(F30+$Q$3)/$Q$2</f>
        <v>7.5408805031446549E-2</v>
      </c>
      <c r="G31" s="31">
        <f>AVERAGE(D31:F31)</f>
        <v>7.5408805031446549E-2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130"/>
    </row>
    <row r="32" spans="1:52">
      <c r="A32" s="260"/>
      <c r="B32" s="17" t="s">
        <v>6</v>
      </c>
      <c r="C32" s="19" t="s">
        <v>11</v>
      </c>
      <c r="D32" s="11">
        <f>D29*$Q$8</f>
        <v>170.58368000000002</v>
      </c>
      <c r="E32" s="11">
        <f>E29*$Q$8</f>
        <v>170.58368000000002</v>
      </c>
      <c r="F32" s="11">
        <f>F29*$Q$8</f>
        <v>170.58368000000002</v>
      </c>
      <c r="G32" s="30">
        <f t="shared" ref="G32:G33" si="5">AVERAGE(D32:F32)</f>
        <v>170.58368000000002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30"/>
    </row>
    <row r="33" spans="1:52" ht="15.75" thickBot="1">
      <c r="A33" s="261"/>
      <c r="B33" s="20" t="s">
        <v>7</v>
      </c>
      <c r="C33" s="21" t="s">
        <v>12</v>
      </c>
      <c r="D33" s="22">
        <f>$P$10*10*D32/1000</f>
        <v>8.5291840000000008</v>
      </c>
      <c r="E33" s="22">
        <f>$P$10*10*E32/1000</f>
        <v>8.5291840000000008</v>
      </c>
      <c r="F33" s="22">
        <f>$P$10*10*F32/1000</f>
        <v>8.5291840000000008</v>
      </c>
      <c r="G33" s="32">
        <f t="shared" si="5"/>
        <v>8.5291840000000008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130"/>
    </row>
    <row r="34" spans="1:52" ht="15.75" thickBot="1">
      <c r="A34" s="258">
        <v>7</v>
      </c>
      <c r="B34" s="24" t="s">
        <v>5</v>
      </c>
      <c r="C34" s="36" t="s">
        <v>10</v>
      </c>
      <c r="D34" s="8">
        <v>9.9</v>
      </c>
      <c r="E34" s="8">
        <v>9.9</v>
      </c>
      <c r="F34" s="8">
        <v>9.9</v>
      </c>
      <c r="G34" s="37">
        <f>AVERAGE(D34:F34)</f>
        <v>9.9</v>
      </c>
      <c r="H34" s="241" t="str">
        <f>IF(G34&lt;$I$163,"Under",IF(AND(G34&gt;=$I$163,G34&lt;=$I$165),"Normal",IF(G34&gt;=$I$165,"Over","Prøv igen")))</f>
        <v>Over</v>
      </c>
      <c r="I34" s="76">
        <f>+G34</f>
        <v>9.9</v>
      </c>
      <c r="J34" s="77">
        <f>+G35</f>
        <v>62.358930817610066</v>
      </c>
      <c r="K34" s="83">
        <f>+G36</f>
        <v>7.8553459119496863E-2</v>
      </c>
      <c r="L34" s="79">
        <f>+G37</f>
        <v>179.65728000000001</v>
      </c>
      <c r="M34" s="82">
        <f>+G38</f>
        <v>8.9828640000000011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130"/>
    </row>
    <row r="35" spans="1:52">
      <c r="A35" s="259"/>
      <c r="B35" s="17" t="s">
        <v>3</v>
      </c>
      <c r="C35" s="18" t="s">
        <v>8</v>
      </c>
      <c r="D35" s="11">
        <f>(D34+$Q$6)/$Q$5-$Q$3</f>
        <v>62.358930817610073</v>
      </c>
      <c r="E35" s="11">
        <f>(E34+$Q$6)/$Q$5-$Q$3</f>
        <v>62.358930817610073</v>
      </c>
      <c r="F35" s="11">
        <f>(F34+$Q$6)/$Q$5-$Q$3</f>
        <v>62.358930817610073</v>
      </c>
      <c r="G35" s="30">
        <f>AVERAGE(D35:F35)</f>
        <v>62.358930817610066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130"/>
    </row>
    <row r="36" spans="1:52">
      <c r="A36" s="259"/>
      <c r="B36" s="17" t="s">
        <v>4</v>
      </c>
      <c r="C36" s="19" t="s">
        <v>9</v>
      </c>
      <c r="D36" s="4">
        <f>+(D35+$Q$3)/$Q$2</f>
        <v>7.8553459119496863E-2</v>
      </c>
      <c r="E36" s="4">
        <f>+(E35+$Q$3)/$Q$2</f>
        <v>7.8553459119496863E-2</v>
      </c>
      <c r="F36" s="4">
        <f>+(F35+$Q$3)/$Q$2</f>
        <v>7.8553459119496863E-2</v>
      </c>
      <c r="G36" s="31">
        <f>AVERAGE(D36:F36)</f>
        <v>7.8553459119496863E-2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130"/>
    </row>
    <row r="37" spans="1:52">
      <c r="A37" s="260"/>
      <c r="B37" s="17" t="s">
        <v>6</v>
      </c>
      <c r="C37" s="19" t="s">
        <v>11</v>
      </c>
      <c r="D37" s="11">
        <f>D34*$Q$8</f>
        <v>179.65728000000001</v>
      </c>
      <c r="E37" s="11">
        <f>E34*$Q$8</f>
        <v>179.65728000000001</v>
      </c>
      <c r="F37" s="11">
        <f>F34*$Q$8</f>
        <v>179.65728000000001</v>
      </c>
      <c r="G37" s="30">
        <f t="shared" ref="G37:G38" si="6">AVERAGE(D37:F37)</f>
        <v>179.65728000000001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130"/>
    </row>
    <row r="38" spans="1:52" ht="15.75" thickBot="1">
      <c r="A38" s="261"/>
      <c r="B38" s="20" t="s">
        <v>7</v>
      </c>
      <c r="C38" s="21" t="s">
        <v>12</v>
      </c>
      <c r="D38" s="22">
        <f>$P$10*10*D37/1000</f>
        <v>8.9828640000000011</v>
      </c>
      <c r="E38" s="22">
        <f>$P$10*10*E37/1000</f>
        <v>8.9828640000000011</v>
      </c>
      <c r="F38" s="22">
        <f>$P$10*10*F37/1000</f>
        <v>8.9828640000000011</v>
      </c>
      <c r="G38" s="32">
        <f t="shared" si="6"/>
        <v>8.9828640000000011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130"/>
    </row>
    <row r="39" spans="1:52" ht="15.75" thickBot="1">
      <c r="A39" s="258">
        <v>8</v>
      </c>
      <c r="B39" s="24" t="s">
        <v>5</v>
      </c>
      <c r="C39" s="36" t="s">
        <v>10</v>
      </c>
      <c r="D39" s="8">
        <v>10.4</v>
      </c>
      <c r="E39" s="8">
        <v>10.4</v>
      </c>
      <c r="F39" s="8">
        <v>10.4</v>
      </c>
      <c r="G39" s="37">
        <f>AVERAGE(D39:F39)</f>
        <v>10.4</v>
      </c>
      <c r="H39" s="241" t="str">
        <f>IF(G39&lt;$I$163,"Under",IF(AND(G39&gt;=$I$163,G39&lt;=$I$165),"Normal",IF(G39&gt;=$I$165,"Over","Prøv igen")))</f>
        <v>Over</v>
      </c>
      <c r="I39" s="76">
        <f>+G39</f>
        <v>10.4</v>
      </c>
      <c r="J39" s="77">
        <f>+G40</f>
        <v>65.796037735849069</v>
      </c>
      <c r="K39" s="83">
        <f>+G41</f>
        <v>8.1698113207547177E-2</v>
      </c>
      <c r="L39" s="79">
        <f>+G42</f>
        <v>188.73087999999998</v>
      </c>
      <c r="M39" s="82">
        <f>+G43</f>
        <v>9.4365439999999996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130"/>
    </row>
    <row r="40" spans="1:52">
      <c r="A40" s="259"/>
      <c r="B40" s="17" t="s">
        <v>3</v>
      </c>
      <c r="C40" s="18" t="s">
        <v>8</v>
      </c>
      <c r="D40" s="11">
        <f>(D39+$Q$6)/$Q$5-$Q$3</f>
        <v>65.796037735849069</v>
      </c>
      <c r="E40" s="11">
        <f>(E39+$Q$6)/$Q$5-$Q$3</f>
        <v>65.796037735849069</v>
      </c>
      <c r="F40" s="11">
        <f>(F39+$Q$6)/$Q$5-$Q$3</f>
        <v>65.796037735849069</v>
      </c>
      <c r="G40" s="30">
        <f>AVERAGE(D40:F40)</f>
        <v>65.796037735849069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130"/>
    </row>
    <row r="41" spans="1:52">
      <c r="A41" s="259"/>
      <c r="B41" s="17" t="s">
        <v>4</v>
      </c>
      <c r="C41" s="19" t="s">
        <v>9</v>
      </c>
      <c r="D41" s="4">
        <f>+(D40+$Q$3)/$Q$2</f>
        <v>8.1698113207547177E-2</v>
      </c>
      <c r="E41" s="4">
        <f>+(E40+$Q$3)/$Q$2</f>
        <v>8.1698113207547177E-2</v>
      </c>
      <c r="F41" s="4">
        <f>+(F40+$Q$3)/$Q$2</f>
        <v>8.1698113207547177E-2</v>
      </c>
      <c r="G41" s="31">
        <f>AVERAGE(D41:F41)</f>
        <v>8.1698113207547177E-2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130"/>
    </row>
    <row r="42" spans="1:52">
      <c r="A42" s="260"/>
      <c r="B42" s="17" t="s">
        <v>6</v>
      </c>
      <c r="C42" s="19" t="s">
        <v>11</v>
      </c>
      <c r="D42" s="11">
        <f>D39*$Q$8</f>
        <v>188.73088000000001</v>
      </c>
      <c r="E42" s="11">
        <f>E39*$Q$8</f>
        <v>188.73088000000001</v>
      </c>
      <c r="F42" s="11">
        <f>F39*$Q$8</f>
        <v>188.73088000000001</v>
      </c>
      <c r="G42" s="30">
        <f t="shared" ref="G42:G43" si="7">AVERAGE(D42:F42)</f>
        <v>188.73087999999998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130"/>
    </row>
    <row r="43" spans="1:52" ht="15.75" thickBot="1">
      <c r="A43" s="261"/>
      <c r="B43" s="20" t="s">
        <v>7</v>
      </c>
      <c r="C43" s="21" t="s">
        <v>12</v>
      </c>
      <c r="D43" s="22">
        <f>$P$10*10*D42/1000</f>
        <v>9.4365439999999996</v>
      </c>
      <c r="E43" s="22">
        <f>$P$10*10*E42/1000</f>
        <v>9.4365439999999996</v>
      </c>
      <c r="F43" s="22">
        <f>$P$10*10*F42/1000</f>
        <v>9.4365439999999996</v>
      </c>
      <c r="G43" s="32">
        <f t="shared" si="7"/>
        <v>9.4365439999999996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130"/>
    </row>
    <row r="44" spans="1:52" ht="15.75" thickBot="1">
      <c r="A44" s="258">
        <v>9</v>
      </c>
      <c r="B44" s="24" t="s">
        <v>5</v>
      </c>
      <c r="C44" s="36" t="s">
        <v>10</v>
      </c>
      <c r="D44" s="8">
        <v>10.4</v>
      </c>
      <c r="E44" s="8">
        <v>10.4</v>
      </c>
      <c r="F44" s="8">
        <v>10.4</v>
      </c>
      <c r="G44" s="37">
        <f>AVERAGE(D44:F44)</f>
        <v>10.4</v>
      </c>
      <c r="H44" s="241" t="str">
        <f>IF(G44&lt;$I$163,"Under",IF(AND(G44&gt;=$I$163,G44&lt;=$I$165),"Normal",IF(G44&gt;=$I$165,"Over","Prøv igen")))</f>
        <v>Over</v>
      </c>
      <c r="I44" s="76">
        <f>+G44</f>
        <v>10.4</v>
      </c>
      <c r="J44" s="77">
        <f>+G45</f>
        <v>65.796037735849069</v>
      </c>
      <c r="K44" s="83">
        <f>+G46</f>
        <v>8.1698113207547177E-2</v>
      </c>
      <c r="L44" s="79">
        <f>+G47</f>
        <v>188.73087999999998</v>
      </c>
      <c r="M44" s="82">
        <f>+G48</f>
        <v>9.4365439999999996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130"/>
    </row>
    <row r="45" spans="1:52">
      <c r="A45" s="259"/>
      <c r="B45" s="17" t="s">
        <v>3</v>
      </c>
      <c r="C45" s="18" t="s">
        <v>8</v>
      </c>
      <c r="D45" s="11">
        <f>(D44+$Q$6)/$Q$5-$Q$3</f>
        <v>65.796037735849069</v>
      </c>
      <c r="E45" s="11">
        <f>(E44+$Q$6)/$Q$5-$Q$3</f>
        <v>65.796037735849069</v>
      </c>
      <c r="F45" s="11">
        <f>(F44+$Q$6)/$Q$5-$Q$3</f>
        <v>65.796037735849069</v>
      </c>
      <c r="G45" s="30">
        <f>AVERAGE(D45:F45)</f>
        <v>65.796037735849069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130"/>
    </row>
    <row r="46" spans="1:52">
      <c r="A46" s="259"/>
      <c r="B46" s="17" t="s">
        <v>4</v>
      </c>
      <c r="C46" s="19" t="s">
        <v>9</v>
      </c>
      <c r="D46" s="4">
        <f>+(D45+$Q$3)/$Q$2</f>
        <v>8.1698113207547177E-2</v>
      </c>
      <c r="E46" s="4">
        <f>+(E45+$Q$3)/$Q$2</f>
        <v>8.1698113207547177E-2</v>
      </c>
      <c r="F46" s="4">
        <f>+(F45+$Q$3)/$Q$2</f>
        <v>8.1698113207547177E-2</v>
      </c>
      <c r="G46" s="31">
        <f>AVERAGE(D46:F46)</f>
        <v>8.1698113207547177E-2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130"/>
    </row>
    <row r="47" spans="1:52">
      <c r="A47" s="260"/>
      <c r="B47" s="17" t="s">
        <v>6</v>
      </c>
      <c r="C47" s="19" t="s">
        <v>11</v>
      </c>
      <c r="D47" s="11">
        <f>D44*$Q$8</f>
        <v>188.73088000000001</v>
      </c>
      <c r="E47" s="11">
        <f>E44*$Q$8</f>
        <v>188.73088000000001</v>
      </c>
      <c r="F47" s="11">
        <f>F44*$Q$8</f>
        <v>188.73088000000001</v>
      </c>
      <c r="G47" s="30">
        <f t="shared" ref="G47:G48" si="8">AVERAGE(D47:F47)</f>
        <v>188.73087999999998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30"/>
    </row>
    <row r="48" spans="1:52" ht="15.75" thickBot="1">
      <c r="A48" s="261"/>
      <c r="B48" s="20" t="s">
        <v>7</v>
      </c>
      <c r="C48" s="21" t="s">
        <v>12</v>
      </c>
      <c r="D48" s="22">
        <f>$P$10*10*D47/1000</f>
        <v>9.4365439999999996</v>
      </c>
      <c r="E48" s="22">
        <f>$P$10*10*E47/1000</f>
        <v>9.4365439999999996</v>
      </c>
      <c r="F48" s="22">
        <f>$P$10*10*F47/1000</f>
        <v>9.4365439999999996</v>
      </c>
      <c r="G48" s="32">
        <f t="shared" si="8"/>
        <v>9.4365439999999996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30"/>
    </row>
    <row r="49" spans="1:52" ht="15.75" thickBot="1">
      <c r="A49" s="258">
        <v>10</v>
      </c>
      <c r="B49" s="24" t="s">
        <v>5</v>
      </c>
      <c r="C49" s="36" t="s">
        <v>10</v>
      </c>
      <c r="D49" s="8">
        <v>9.9</v>
      </c>
      <c r="E49" s="8">
        <v>9.9</v>
      </c>
      <c r="F49" s="8">
        <v>9.9</v>
      </c>
      <c r="G49" s="37">
        <f>AVERAGE(D49:F49)</f>
        <v>9.9</v>
      </c>
      <c r="H49" s="241" t="str">
        <f>IF(G49&lt;$I$163,"Under",IF(AND(G49&gt;=$I$163,G49&lt;=$I$165),"Normal",IF(G49&gt;=$I$165,"Over","Prøv igen")))</f>
        <v>Over</v>
      </c>
      <c r="I49" s="76">
        <f>+G49</f>
        <v>9.9</v>
      </c>
      <c r="J49" s="77">
        <f>+G50</f>
        <v>62.358930817610066</v>
      </c>
      <c r="K49" s="83">
        <f>+G51</f>
        <v>7.8553459119496863E-2</v>
      </c>
      <c r="L49" s="79">
        <f>+G52</f>
        <v>179.65728000000001</v>
      </c>
      <c r="M49" s="82">
        <f>+G53</f>
        <v>8.9828640000000011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30"/>
    </row>
    <row r="50" spans="1:52">
      <c r="A50" s="259"/>
      <c r="B50" s="17" t="s">
        <v>3</v>
      </c>
      <c r="C50" s="18" t="s">
        <v>8</v>
      </c>
      <c r="D50" s="11">
        <f>(D49+$Q$6)/$Q$5-$Q$3</f>
        <v>62.358930817610073</v>
      </c>
      <c r="E50" s="11">
        <f>(E49+$Q$6)/$Q$5-$Q$3</f>
        <v>62.358930817610073</v>
      </c>
      <c r="F50" s="11">
        <f>(F49+$Q$6)/$Q$5-$Q$3</f>
        <v>62.358930817610073</v>
      </c>
      <c r="G50" s="30">
        <f>AVERAGE(D50:F50)</f>
        <v>62.358930817610066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30"/>
    </row>
    <row r="51" spans="1:52">
      <c r="A51" s="259"/>
      <c r="B51" s="17" t="s">
        <v>4</v>
      </c>
      <c r="C51" s="19" t="s">
        <v>9</v>
      </c>
      <c r="D51" s="4">
        <f>+(D50+$Q$3)/$Q$2</f>
        <v>7.8553459119496863E-2</v>
      </c>
      <c r="E51" s="4">
        <f>+(E50+$Q$3)/$Q$2</f>
        <v>7.8553459119496863E-2</v>
      </c>
      <c r="F51" s="4">
        <f>+(F50+$Q$3)/$Q$2</f>
        <v>7.8553459119496863E-2</v>
      </c>
      <c r="G51" s="31">
        <f>AVERAGE(D51:F51)</f>
        <v>7.8553459119496863E-2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30"/>
    </row>
    <row r="52" spans="1:52">
      <c r="A52" s="260"/>
      <c r="B52" s="17" t="s">
        <v>6</v>
      </c>
      <c r="C52" s="19" t="s">
        <v>11</v>
      </c>
      <c r="D52" s="11">
        <f>D49*$Q$8</f>
        <v>179.65728000000001</v>
      </c>
      <c r="E52" s="11">
        <f>E49*$Q$8</f>
        <v>179.65728000000001</v>
      </c>
      <c r="F52" s="11">
        <f>F49*$Q$8</f>
        <v>179.65728000000001</v>
      </c>
      <c r="G52" s="30">
        <f t="shared" ref="G52:G53" si="9">AVERAGE(D52:F52)</f>
        <v>179.65728000000001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30"/>
    </row>
    <row r="53" spans="1:52" ht="15.75" thickBot="1">
      <c r="A53" s="261"/>
      <c r="B53" s="20" t="s">
        <v>7</v>
      </c>
      <c r="C53" s="21" t="s">
        <v>12</v>
      </c>
      <c r="D53" s="22">
        <f>$P$10*10*D52/1000</f>
        <v>8.9828640000000011</v>
      </c>
      <c r="E53" s="22">
        <f>$P$10*10*E52/1000</f>
        <v>8.9828640000000011</v>
      </c>
      <c r="F53" s="22">
        <f>$P$10*10*F52/1000</f>
        <v>8.9828640000000011</v>
      </c>
      <c r="G53" s="32">
        <f t="shared" si="9"/>
        <v>8.9828640000000011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30"/>
    </row>
    <row r="54" spans="1:52" ht="15.75" thickBot="1">
      <c r="A54" s="255">
        <v>11</v>
      </c>
      <c r="B54" s="24" t="s">
        <v>5</v>
      </c>
      <c r="C54" s="36" t="s">
        <v>10</v>
      </c>
      <c r="D54" s="8">
        <v>9.6999999999999993</v>
      </c>
      <c r="E54" s="8">
        <v>9.6999999999999993</v>
      </c>
      <c r="F54" s="8">
        <v>9.6999999999999993</v>
      </c>
      <c r="G54" s="37">
        <f>AVERAGE(D54:F54)</f>
        <v>9.6999999999999993</v>
      </c>
      <c r="H54" s="241" t="str">
        <f>IF(G54&lt;$I$163,"Under",IF(AND(G54&gt;=$I$163,G54&lt;=$I$165),"Normal",IF(G54&gt;=$I$165,"Over","Prøv igen")))</f>
        <v>Over</v>
      </c>
      <c r="I54" s="76">
        <f>+G54</f>
        <v>9.6999999999999993</v>
      </c>
      <c r="J54" s="77">
        <f>+G55</f>
        <v>60.984088050314462</v>
      </c>
      <c r="K54" s="83">
        <f>+G56</f>
        <v>7.7295597484276737E-2</v>
      </c>
      <c r="L54" s="79">
        <f>+G57</f>
        <v>176.02784</v>
      </c>
      <c r="M54" s="82">
        <f>+G58</f>
        <v>8.8013919999999999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30"/>
    </row>
    <row r="55" spans="1:52">
      <c r="A55" s="256"/>
      <c r="B55" s="17" t="s">
        <v>3</v>
      </c>
      <c r="C55" s="18" t="s">
        <v>8</v>
      </c>
      <c r="D55" s="11">
        <f>(D54+$Q$6)/$Q$5-$Q$3</f>
        <v>60.984088050314469</v>
      </c>
      <c r="E55" s="11">
        <f>(E54+$Q$6)/$Q$5-$Q$3</f>
        <v>60.984088050314469</v>
      </c>
      <c r="F55" s="11">
        <f>(F54+$Q$6)/$Q$5-$Q$3</f>
        <v>60.984088050314469</v>
      </c>
      <c r="G55" s="30">
        <f>AVERAGE(D55:F55)</f>
        <v>60.984088050314462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30"/>
    </row>
    <row r="56" spans="1:52">
      <c r="A56" s="256"/>
      <c r="B56" s="17" t="s">
        <v>4</v>
      </c>
      <c r="C56" s="19" t="s">
        <v>9</v>
      </c>
      <c r="D56" s="4">
        <f>+(D55+$Q$3)/$Q$2</f>
        <v>7.7295597484276737E-2</v>
      </c>
      <c r="E56" s="4">
        <f>+(E55+$Q$3)/$Q$2</f>
        <v>7.7295597484276737E-2</v>
      </c>
      <c r="F56" s="4">
        <f>+(F55+$Q$3)/$Q$2</f>
        <v>7.7295597484276737E-2</v>
      </c>
      <c r="G56" s="31">
        <f>AVERAGE(D56:F56)</f>
        <v>7.7295597484276737E-2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30"/>
    </row>
    <row r="57" spans="1:52">
      <c r="A57" s="256"/>
      <c r="B57" s="17" t="s">
        <v>6</v>
      </c>
      <c r="C57" s="19" t="s">
        <v>11</v>
      </c>
      <c r="D57" s="11">
        <f>D54*$Q$8</f>
        <v>176.02784</v>
      </c>
      <c r="E57" s="11">
        <f>E54*$Q$8</f>
        <v>176.02784</v>
      </c>
      <c r="F57" s="11">
        <f>F54*$Q$8</f>
        <v>176.02784</v>
      </c>
      <c r="G57" s="30">
        <f t="shared" ref="G57:G58" si="10">AVERAGE(D57:F57)</f>
        <v>176.02784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30"/>
    </row>
    <row r="58" spans="1:52" ht="15.75" thickBot="1">
      <c r="A58" s="257"/>
      <c r="B58" s="20" t="s">
        <v>7</v>
      </c>
      <c r="C58" s="21" t="s">
        <v>12</v>
      </c>
      <c r="D58" s="22">
        <f>$P$10*10*D57/1000</f>
        <v>8.8013919999999999</v>
      </c>
      <c r="E58" s="22">
        <f>$P$10*10*E57/1000</f>
        <v>8.8013919999999999</v>
      </c>
      <c r="F58" s="22">
        <f>$P$10*10*F57/1000</f>
        <v>8.8013919999999999</v>
      </c>
      <c r="G58" s="32">
        <f t="shared" si="10"/>
        <v>8.8013919999999999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30"/>
    </row>
    <row r="59" spans="1:52" ht="15.75" thickBot="1">
      <c r="A59" s="258">
        <v>12</v>
      </c>
      <c r="B59" s="24" t="s">
        <v>5</v>
      </c>
      <c r="C59" s="36" t="s">
        <v>10</v>
      </c>
      <c r="D59" s="8">
        <v>8</v>
      </c>
      <c r="E59" s="8">
        <v>8</v>
      </c>
      <c r="F59" s="8">
        <v>8</v>
      </c>
      <c r="G59" s="37">
        <f>AVERAGE(D59:F59)</f>
        <v>8</v>
      </c>
      <c r="H59" s="241" t="str">
        <f>IF(G59&lt;$I$163,"Under",IF(AND(G59&gt;=$I$163,G59&lt;=$I$165),"Normal",IF(G59&gt;=$I$165,"Over","Prøv igen")))</f>
        <v>Over</v>
      </c>
      <c r="I59" s="76">
        <f>+G59</f>
        <v>8</v>
      </c>
      <c r="J59" s="77">
        <f>+G60</f>
        <v>49.297924528301884</v>
      </c>
      <c r="K59" s="83">
        <f>+G61</f>
        <v>6.6603773584905671E-2</v>
      </c>
      <c r="L59" s="79">
        <f>+G62</f>
        <v>145.17760000000001</v>
      </c>
      <c r="M59" s="82">
        <f>+G63</f>
        <v>7.2588800000000013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30"/>
    </row>
    <row r="60" spans="1:52">
      <c r="A60" s="259"/>
      <c r="B60" s="17" t="s">
        <v>3</v>
      </c>
      <c r="C60" s="18" t="s">
        <v>8</v>
      </c>
      <c r="D60" s="11">
        <f>(D59+$Q$6)/$Q$5-$Q$3</f>
        <v>49.297924528301891</v>
      </c>
      <c r="E60" s="11">
        <f>(E59+$Q$6)/$Q$5-$Q$3</f>
        <v>49.297924528301891</v>
      </c>
      <c r="F60" s="11">
        <f>(F59+$Q$6)/$Q$5-$Q$3</f>
        <v>49.297924528301891</v>
      </c>
      <c r="G60" s="30">
        <f>AVERAGE(D60:F60)</f>
        <v>49.297924528301884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30"/>
    </row>
    <row r="61" spans="1:52">
      <c r="A61" s="259"/>
      <c r="B61" s="17" t="s">
        <v>4</v>
      </c>
      <c r="C61" s="19" t="s">
        <v>9</v>
      </c>
      <c r="D61" s="4">
        <f>+(D60+$Q$3)/$Q$2</f>
        <v>6.6603773584905671E-2</v>
      </c>
      <c r="E61" s="4">
        <f>+(E60+$Q$3)/$Q$2</f>
        <v>6.6603773584905671E-2</v>
      </c>
      <c r="F61" s="4">
        <f>+(F60+$Q$3)/$Q$2</f>
        <v>6.6603773584905671E-2</v>
      </c>
      <c r="G61" s="31">
        <f>AVERAGE(D61:F61)</f>
        <v>6.6603773584905671E-2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30"/>
    </row>
    <row r="62" spans="1:52">
      <c r="A62" s="260"/>
      <c r="B62" s="17" t="s">
        <v>6</v>
      </c>
      <c r="C62" s="19" t="s">
        <v>11</v>
      </c>
      <c r="D62" s="11">
        <f>D59*$Q$8</f>
        <v>145.17760000000001</v>
      </c>
      <c r="E62" s="11">
        <f>E59*$Q$8</f>
        <v>145.17760000000001</v>
      </c>
      <c r="F62" s="11">
        <f>F59*$Q$8</f>
        <v>145.17760000000001</v>
      </c>
      <c r="G62" s="30">
        <f t="shared" ref="G62:G63" si="11">AVERAGE(D62:F62)</f>
        <v>145.17760000000001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30"/>
    </row>
    <row r="63" spans="1:52" ht="15.75" thickBot="1">
      <c r="A63" s="261"/>
      <c r="B63" s="20" t="s">
        <v>7</v>
      </c>
      <c r="C63" s="21" t="s">
        <v>12</v>
      </c>
      <c r="D63" s="22">
        <f>$P$10*10*D62/1000</f>
        <v>7.2588800000000013</v>
      </c>
      <c r="E63" s="22">
        <f>$P$10*10*E62/1000</f>
        <v>7.2588800000000013</v>
      </c>
      <c r="F63" s="22">
        <f>$P$10*10*F62/1000</f>
        <v>7.2588800000000013</v>
      </c>
      <c r="G63" s="32">
        <f t="shared" si="11"/>
        <v>7.2588800000000013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30"/>
    </row>
    <row r="64" spans="1:52" ht="15.75" thickBot="1">
      <c r="A64" s="259">
        <v>13</v>
      </c>
      <c r="B64" s="24" t="s">
        <v>5</v>
      </c>
      <c r="C64" s="36" t="s">
        <v>10</v>
      </c>
      <c r="D64" s="8">
        <v>9.6</v>
      </c>
      <c r="E64" s="8">
        <v>9.6</v>
      </c>
      <c r="F64" s="8">
        <v>9.6</v>
      </c>
      <c r="G64" s="37">
        <f>AVERAGE(D64:F64)</f>
        <v>9.6</v>
      </c>
      <c r="H64" s="241" t="str">
        <f>IF(G64&lt;$I$163,"Under",IF(AND(G64&gt;=$I$163,G64&lt;=$I$165),"Normal",IF(G64&gt;=$I$165,"Over","Prøv igen")))</f>
        <v>Over</v>
      </c>
      <c r="I64" s="76">
        <f>+G64</f>
        <v>9.6</v>
      </c>
      <c r="J64" s="77">
        <f>+G65</f>
        <v>60.29666666666666</v>
      </c>
      <c r="K64" s="83">
        <f>+G66</f>
        <v>7.6666666666666661E-2</v>
      </c>
      <c r="L64" s="79">
        <f>+G67</f>
        <v>174.21312</v>
      </c>
      <c r="M64" s="82">
        <f>+G68</f>
        <v>8.7106560000000002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30"/>
    </row>
    <row r="65" spans="1:52">
      <c r="A65" s="259"/>
      <c r="B65" s="17" t="s">
        <v>3</v>
      </c>
      <c r="C65" s="18" t="s">
        <v>8</v>
      </c>
      <c r="D65" s="11">
        <f>(D64+$Q$6)/$Q$5-$Q$3</f>
        <v>60.296666666666667</v>
      </c>
      <c r="E65" s="11">
        <f>(E64+$Q$6)/$Q$5-$Q$3</f>
        <v>60.296666666666667</v>
      </c>
      <c r="F65" s="11">
        <f>(F64+$Q$6)/$Q$5-$Q$3</f>
        <v>60.296666666666667</v>
      </c>
      <c r="G65" s="30">
        <f>AVERAGE(D65:F65)</f>
        <v>60.29666666666666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30"/>
    </row>
    <row r="66" spans="1:52">
      <c r="A66" s="259"/>
      <c r="B66" s="17" t="s">
        <v>4</v>
      </c>
      <c r="C66" s="19" t="s">
        <v>9</v>
      </c>
      <c r="D66" s="4">
        <f>+(D65+$Q$3)/$Q$2</f>
        <v>7.6666666666666661E-2</v>
      </c>
      <c r="E66" s="4">
        <f>+(E65+$Q$3)/$Q$2</f>
        <v>7.6666666666666661E-2</v>
      </c>
      <c r="F66" s="4">
        <f>+(F65+$Q$3)/$Q$2</f>
        <v>7.6666666666666661E-2</v>
      </c>
      <c r="G66" s="31">
        <f>AVERAGE(D66:F66)</f>
        <v>7.6666666666666661E-2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30"/>
    </row>
    <row r="67" spans="1:52">
      <c r="A67" s="260"/>
      <c r="B67" s="17" t="s">
        <v>6</v>
      </c>
      <c r="C67" s="19" t="s">
        <v>11</v>
      </c>
      <c r="D67" s="11">
        <f>D64*$Q$8</f>
        <v>174.21312</v>
      </c>
      <c r="E67" s="11">
        <f>E64*$Q$8</f>
        <v>174.21312</v>
      </c>
      <c r="F67" s="11">
        <f>F64*$Q$8</f>
        <v>174.21312</v>
      </c>
      <c r="G67" s="30">
        <f t="shared" ref="G67:G68" si="12">AVERAGE(D67:F67)</f>
        <v>174.21312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30"/>
    </row>
    <row r="68" spans="1:52" ht="15.75" thickBot="1">
      <c r="A68" s="261"/>
      <c r="B68" s="20" t="s">
        <v>7</v>
      </c>
      <c r="C68" s="21" t="s">
        <v>12</v>
      </c>
      <c r="D68" s="22">
        <f>$P$10*10*D67/1000</f>
        <v>8.7106560000000002</v>
      </c>
      <c r="E68" s="22">
        <f>$P$10*10*E67/1000</f>
        <v>8.7106560000000002</v>
      </c>
      <c r="F68" s="22">
        <f>$P$10*10*F67/1000</f>
        <v>8.7106560000000002</v>
      </c>
      <c r="G68" s="32">
        <f t="shared" si="12"/>
        <v>8.7106560000000002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30"/>
    </row>
    <row r="69" spans="1:52" ht="15.75" thickBot="1">
      <c r="A69" s="258">
        <v>14</v>
      </c>
      <c r="B69" s="24" t="s">
        <v>5</v>
      </c>
      <c r="C69" s="36" t="s">
        <v>10</v>
      </c>
      <c r="D69" s="8">
        <v>8</v>
      </c>
      <c r="E69" s="8">
        <v>8</v>
      </c>
      <c r="F69" s="8">
        <v>8</v>
      </c>
      <c r="G69" s="37">
        <f>AVERAGE(D69:F69)</f>
        <v>8</v>
      </c>
      <c r="H69" s="241" t="str">
        <f>IF(G69&lt;$I$163,"Under",IF(AND(G69&gt;=$I$163,G69&lt;=$I$165),"Normal",IF(G69&gt;=$I$165,"Over","Prøv igen")))</f>
        <v>Over</v>
      </c>
      <c r="I69" s="76">
        <f>+G69</f>
        <v>8</v>
      </c>
      <c r="J69" s="77">
        <f>+G70</f>
        <v>49.297924528301884</v>
      </c>
      <c r="K69" s="83">
        <f>+G71</f>
        <v>6.6603773584905671E-2</v>
      </c>
      <c r="L69" s="79">
        <f>+G72</f>
        <v>145.17760000000001</v>
      </c>
      <c r="M69" s="82">
        <f>+G73</f>
        <v>7.2588800000000013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30"/>
    </row>
    <row r="70" spans="1:52">
      <c r="A70" s="259"/>
      <c r="B70" s="17" t="s">
        <v>3</v>
      </c>
      <c r="C70" s="18" t="s">
        <v>8</v>
      </c>
      <c r="D70" s="11">
        <f>(D69+$Q$6)/$Q$5-$Q$3</f>
        <v>49.297924528301891</v>
      </c>
      <c r="E70" s="11">
        <f>(E69+$Q$6)/$Q$5-$Q$3</f>
        <v>49.297924528301891</v>
      </c>
      <c r="F70" s="11">
        <f>(F69+$Q$6)/$Q$5-$Q$3</f>
        <v>49.297924528301891</v>
      </c>
      <c r="G70" s="30">
        <f>AVERAGE(D70:F70)</f>
        <v>49.297924528301884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30"/>
    </row>
    <row r="71" spans="1:52">
      <c r="A71" s="259"/>
      <c r="B71" s="17" t="s">
        <v>4</v>
      </c>
      <c r="C71" s="19" t="s">
        <v>9</v>
      </c>
      <c r="D71" s="4">
        <f>+(D70+$Q$3)/$Q$2</f>
        <v>6.6603773584905671E-2</v>
      </c>
      <c r="E71" s="4">
        <f>+(E70+$Q$3)/$Q$2</f>
        <v>6.6603773584905671E-2</v>
      </c>
      <c r="F71" s="4">
        <f>+(F70+$Q$3)/$Q$2</f>
        <v>6.6603773584905671E-2</v>
      </c>
      <c r="G71" s="31">
        <f>AVERAGE(D71:F71)</f>
        <v>6.6603773584905671E-2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30"/>
    </row>
    <row r="72" spans="1:52">
      <c r="A72" s="260"/>
      <c r="B72" s="17" t="s">
        <v>6</v>
      </c>
      <c r="C72" s="19" t="s">
        <v>11</v>
      </c>
      <c r="D72" s="11">
        <f>D69*$Q$8</f>
        <v>145.17760000000001</v>
      </c>
      <c r="E72" s="11">
        <f>E69*$Q$8</f>
        <v>145.17760000000001</v>
      </c>
      <c r="F72" s="11">
        <f>F69*$Q$8</f>
        <v>145.17760000000001</v>
      </c>
      <c r="G72" s="30">
        <f t="shared" ref="G72:G73" si="13">AVERAGE(D72:F72)</f>
        <v>145.17760000000001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30"/>
    </row>
    <row r="73" spans="1:52" ht="15.75" thickBot="1">
      <c r="A73" s="261"/>
      <c r="B73" s="20" t="s">
        <v>7</v>
      </c>
      <c r="C73" s="21" t="s">
        <v>12</v>
      </c>
      <c r="D73" s="22">
        <f>$P$10*10*D72/1000</f>
        <v>7.2588800000000013</v>
      </c>
      <c r="E73" s="22">
        <f>$P$10*10*E72/1000</f>
        <v>7.2588800000000013</v>
      </c>
      <c r="F73" s="22">
        <f>$P$10*10*F72/1000</f>
        <v>7.2588800000000013</v>
      </c>
      <c r="G73" s="32">
        <f t="shared" si="13"/>
        <v>7.2588800000000013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30"/>
    </row>
    <row r="74" spans="1:52" ht="15.75" thickBot="1">
      <c r="A74" s="258">
        <v>15</v>
      </c>
      <c r="B74" s="24" t="s">
        <v>5</v>
      </c>
      <c r="C74" s="36" t="s">
        <v>10</v>
      </c>
      <c r="D74" s="8">
        <v>8.5</v>
      </c>
      <c r="E74" s="8">
        <v>8.5</v>
      </c>
      <c r="F74" s="8">
        <v>8.5</v>
      </c>
      <c r="G74" s="37">
        <f>AVERAGE(D74:F74)</f>
        <v>8.5</v>
      </c>
      <c r="H74" s="241" t="str">
        <f>IF(G74&lt;$I$163,"Under",IF(AND(G74&gt;=$I$163,G74&lt;=$I$165),"Normal",IF(G74&gt;=$I$165,"Over","Prøv igen")))</f>
        <v>Over</v>
      </c>
      <c r="I74" s="76">
        <f>+G74</f>
        <v>8.5</v>
      </c>
      <c r="J74" s="77">
        <f>+G75</f>
        <v>52.735031446540887</v>
      </c>
      <c r="K74" s="83">
        <f>+G76</f>
        <v>6.9748427672955984E-2</v>
      </c>
      <c r="L74" s="79">
        <f>+G77</f>
        <v>154.25120000000001</v>
      </c>
      <c r="M74" s="82">
        <f>+G78</f>
        <v>7.7125600000000007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30"/>
    </row>
    <row r="75" spans="1:52">
      <c r="A75" s="259"/>
      <c r="B75" s="17" t="s">
        <v>3</v>
      </c>
      <c r="C75" s="18" t="s">
        <v>8</v>
      </c>
      <c r="D75" s="11">
        <f>(D74+$Q$6)/$Q$5-$Q$3</f>
        <v>52.735031446540887</v>
      </c>
      <c r="E75" s="11">
        <f>(E74+$Q$6)/$Q$5-$Q$3</f>
        <v>52.735031446540887</v>
      </c>
      <c r="F75" s="11">
        <f>(F74+$Q$6)/$Q$5-$Q$3</f>
        <v>52.735031446540887</v>
      </c>
      <c r="G75" s="30">
        <f>AVERAGE(D75:F75)</f>
        <v>52.735031446540887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30"/>
    </row>
    <row r="76" spans="1:52">
      <c r="A76" s="259"/>
      <c r="B76" s="17" t="s">
        <v>4</v>
      </c>
      <c r="C76" s="19" t="s">
        <v>9</v>
      </c>
      <c r="D76" s="4">
        <f>+(D75+$Q$3)/$Q$2</f>
        <v>6.9748427672955984E-2</v>
      </c>
      <c r="E76" s="4">
        <f>+(E75+$Q$3)/$Q$2</f>
        <v>6.9748427672955984E-2</v>
      </c>
      <c r="F76" s="4">
        <f>+(F75+$Q$3)/$Q$2</f>
        <v>6.9748427672955984E-2</v>
      </c>
      <c r="G76" s="31">
        <f>AVERAGE(D76:F76)</f>
        <v>6.9748427672955984E-2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30"/>
    </row>
    <row r="77" spans="1:52">
      <c r="A77" s="260"/>
      <c r="B77" s="17" t="s">
        <v>6</v>
      </c>
      <c r="C77" s="19" t="s">
        <v>11</v>
      </c>
      <c r="D77" s="11">
        <f>D74*$Q$8</f>
        <v>154.25120000000001</v>
      </c>
      <c r="E77" s="11">
        <f>E74*$Q$8</f>
        <v>154.25120000000001</v>
      </c>
      <c r="F77" s="11">
        <f>F74*$Q$8</f>
        <v>154.25120000000001</v>
      </c>
      <c r="G77" s="30">
        <f t="shared" ref="G77:G78" si="14">AVERAGE(D77:F77)</f>
        <v>154.25120000000001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30"/>
    </row>
    <row r="78" spans="1:52" ht="15.75" thickBot="1">
      <c r="A78" s="261"/>
      <c r="B78" s="20" t="s">
        <v>7</v>
      </c>
      <c r="C78" s="21" t="s">
        <v>12</v>
      </c>
      <c r="D78" s="22">
        <f>$P$10*10*D77/1000</f>
        <v>7.7125600000000007</v>
      </c>
      <c r="E78" s="22">
        <f>$P$10*10*E77/1000</f>
        <v>7.7125600000000007</v>
      </c>
      <c r="F78" s="22">
        <f>$P$10*10*F77/1000</f>
        <v>7.7125600000000007</v>
      </c>
      <c r="G78" s="32">
        <f t="shared" si="14"/>
        <v>7.7125600000000007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30"/>
    </row>
    <row r="79" spans="1:52" ht="15.75" thickBot="1">
      <c r="A79" s="258">
        <v>16</v>
      </c>
      <c r="B79" s="24" t="s">
        <v>5</v>
      </c>
      <c r="C79" s="36" t="s">
        <v>10</v>
      </c>
      <c r="D79" s="8">
        <v>9.9</v>
      </c>
      <c r="E79" s="8">
        <v>9.9</v>
      </c>
      <c r="F79" s="8">
        <v>9.9</v>
      </c>
      <c r="G79" s="37">
        <f>AVERAGE(D79:F79)</f>
        <v>9.9</v>
      </c>
      <c r="H79" s="241" t="str">
        <f>IF(G79&lt;$I$163,"Under",IF(AND(G79&gt;=$I$163,G79&lt;=$I$165),"Normal",IF(G79&gt;=$I$165,"Over","Prøv igen")))</f>
        <v>Over</v>
      </c>
      <c r="I79" s="76">
        <f>+G79</f>
        <v>9.9</v>
      </c>
      <c r="J79" s="77">
        <f>+G80</f>
        <v>62.358930817610066</v>
      </c>
      <c r="K79" s="83">
        <f>+G81</f>
        <v>7.8553459119496863E-2</v>
      </c>
      <c r="L79" s="79">
        <f>+G82</f>
        <v>179.65728000000001</v>
      </c>
      <c r="M79" s="82">
        <f>+G83</f>
        <v>8.9828640000000011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30"/>
    </row>
    <row r="80" spans="1:52">
      <c r="A80" s="259"/>
      <c r="B80" s="17" t="s">
        <v>3</v>
      </c>
      <c r="C80" s="18" t="s">
        <v>8</v>
      </c>
      <c r="D80" s="11">
        <f>(D79+$Q$6)/$Q$5-$Q$3</f>
        <v>62.358930817610073</v>
      </c>
      <c r="E80" s="11">
        <f>(E79+$Q$6)/$Q$5-$Q$3</f>
        <v>62.358930817610073</v>
      </c>
      <c r="F80" s="11">
        <f>(F79+$Q$6)/$Q$5-$Q$3</f>
        <v>62.358930817610073</v>
      </c>
      <c r="G80" s="30">
        <f>AVERAGE(D80:F80)</f>
        <v>62.358930817610066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30"/>
    </row>
    <row r="81" spans="1:52">
      <c r="A81" s="259"/>
      <c r="B81" s="17" t="s">
        <v>4</v>
      </c>
      <c r="C81" s="19" t="s">
        <v>9</v>
      </c>
      <c r="D81" s="4">
        <f>+(D80+$Q$3)/$Q$2</f>
        <v>7.8553459119496863E-2</v>
      </c>
      <c r="E81" s="4">
        <f>+(E80+$Q$3)/$Q$2</f>
        <v>7.8553459119496863E-2</v>
      </c>
      <c r="F81" s="4">
        <f>+(F80+$Q$3)/$Q$2</f>
        <v>7.8553459119496863E-2</v>
      </c>
      <c r="G81" s="31">
        <f>AVERAGE(D81:F81)</f>
        <v>7.8553459119496863E-2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30"/>
    </row>
    <row r="82" spans="1:52">
      <c r="A82" s="260"/>
      <c r="B82" s="17" t="s">
        <v>6</v>
      </c>
      <c r="C82" s="19" t="s">
        <v>11</v>
      </c>
      <c r="D82" s="11">
        <f>D79*$Q$8</f>
        <v>179.65728000000001</v>
      </c>
      <c r="E82" s="11">
        <f>E79*$Q$8</f>
        <v>179.65728000000001</v>
      </c>
      <c r="F82" s="11">
        <f>F79*$Q$8</f>
        <v>179.65728000000001</v>
      </c>
      <c r="G82" s="30">
        <f t="shared" ref="G82:G83" si="15">AVERAGE(D82:F82)</f>
        <v>179.65728000000001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30"/>
    </row>
    <row r="83" spans="1:52" ht="15.75" thickBot="1">
      <c r="A83" s="261"/>
      <c r="B83" s="20" t="s">
        <v>7</v>
      </c>
      <c r="C83" s="21" t="s">
        <v>12</v>
      </c>
      <c r="D83" s="22">
        <f>$P$10*10*D82/1000</f>
        <v>8.9828640000000011</v>
      </c>
      <c r="E83" s="22">
        <f>$P$10*10*E82/1000</f>
        <v>8.9828640000000011</v>
      </c>
      <c r="F83" s="22">
        <f>$P$10*10*F82/1000</f>
        <v>8.9828640000000011</v>
      </c>
      <c r="G83" s="32">
        <f t="shared" si="15"/>
        <v>8.9828640000000011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30"/>
    </row>
    <row r="84" spans="1:52" ht="15.75" thickBot="1">
      <c r="A84" s="258">
        <v>17</v>
      </c>
      <c r="B84" s="24" t="s">
        <v>5</v>
      </c>
      <c r="C84" s="36" t="s">
        <v>10</v>
      </c>
      <c r="D84" s="8">
        <v>8.1</v>
      </c>
      <c r="E84" s="8">
        <v>8.1</v>
      </c>
      <c r="F84" s="8">
        <v>8.1</v>
      </c>
      <c r="G84" s="37">
        <f>AVERAGE(D84:F84)</f>
        <v>8.1</v>
      </c>
      <c r="H84" s="241" t="str">
        <f>IF(G84&lt;$I$163,"Under",IF(AND(G84&gt;=$I$163,G84&lt;=$I$165),"Normal",IF(G84&gt;=$I$165,"Over","Prøv igen")))</f>
        <v>Over</v>
      </c>
      <c r="I84" s="76">
        <f>+G84</f>
        <v>8.1</v>
      </c>
      <c r="J84" s="77">
        <f>+G85</f>
        <v>49.985345911949686</v>
      </c>
      <c r="K84" s="83">
        <f>+G86</f>
        <v>6.7232704402515733E-2</v>
      </c>
      <c r="L84" s="79">
        <f>+G87</f>
        <v>146.99232000000001</v>
      </c>
      <c r="M84" s="82">
        <f>+G88</f>
        <v>7.3496160000000001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30"/>
    </row>
    <row r="85" spans="1:52">
      <c r="A85" s="259"/>
      <c r="B85" s="17" t="s">
        <v>3</v>
      </c>
      <c r="C85" s="18" t="s">
        <v>8</v>
      </c>
      <c r="D85" s="11">
        <f>(D84+$Q$6)/$Q$5-$Q$3</f>
        <v>49.985345911949693</v>
      </c>
      <c r="E85" s="11">
        <f>(E84+$Q$6)/$Q$5-$Q$3</f>
        <v>49.985345911949693</v>
      </c>
      <c r="F85" s="11">
        <f>(F84+$Q$6)/$Q$5-$Q$3</f>
        <v>49.985345911949693</v>
      </c>
      <c r="G85" s="30">
        <f>AVERAGE(D85:F85)</f>
        <v>49.985345911949686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30"/>
    </row>
    <row r="86" spans="1:52">
      <c r="A86" s="259"/>
      <c r="B86" s="17" t="s">
        <v>4</v>
      </c>
      <c r="C86" s="19" t="s">
        <v>9</v>
      </c>
      <c r="D86" s="4">
        <f>+(D85+$Q$3)/$Q$2</f>
        <v>6.7232704402515733E-2</v>
      </c>
      <c r="E86" s="4">
        <f>+(E85+$Q$3)/$Q$2</f>
        <v>6.7232704402515733E-2</v>
      </c>
      <c r="F86" s="4">
        <f>+(F85+$Q$3)/$Q$2</f>
        <v>6.7232704402515733E-2</v>
      </c>
      <c r="G86" s="31">
        <f>AVERAGE(D86:F86)</f>
        <v>6.7232704402515733E-2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30"/>
    </row>
    <row r="87" spans="1:52">
      <c r="A87" s="260"/>
      <c r="B87" s="17" t="s">
        <v>6</v>
      </c>
      <c r="C87" s="19" t="s">
        <v>11</v>
      </c>
      <c r="D87" s="11">
        <f>D84*$Q$8</f>
        <v>146.99232000000001</v>
      </c>
      <c r="E87" s="11">
        <f>E84*$Q$8</f>
        <v>146.99232000000001</v>
      </c>
      <c r="F87" s="11">
        <f>F84*$Q$8</f>
        <v>146.99232000000001</v>
      </c>
      <c r="G87" s="30">
        <f t="shared" ref="G87:G88" si="16">AVERAGE(D87:F87)</f>
        <v>146.99232000000001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30"/>
    </row>
    <row r="88" spans="1:52" ht="15.75" thickBot="1">
      <c r="A88" s="261"/>
      <c r="B88" s="20" t="s">
        <v>7</v>
      </c>
      <c r="C88" s="21" t="s">
        <v>12</v>
      </c>
      <c r="D88" s="22">
        <f>$P$10*10*D87/1000</f>
        <v>7.3496160000000001</v>
      </c>
      <c r="E88" s="22">
        <f>$P$10*10*E87/1000</f>
        <v>7.3496160000000001</v>
      </c>
      <c r="F88" s="22">
        <f>$P$10*10*F87/1000</f>
        <v>7.3496160000000001</v>
      </c>
      <c r="G88" s="32">
        <f t="shared" si="16"/>
        <v>7.3496160000000001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30"/>
    </row>
    <row r="89" spans="1:52" ht="15.75" thickBot="1">
      <c r="A89" s="258">
        <v>18</v>
      </c>
      <c r="B89" s="24" t="s">
        <v>5</v>
      </c>
      <c r="C89" s="36" t="s">
        <v>10</v>
      </c>
      <c r="D89" s="8">
        <v>9.5</v>
      </c>
      <c r="E89" s="8">
        <v>9.5</v>
      </c>
      <c r="F89" s="8">
        <v>9.5</v>
      </c>
      <c r="G89" s="37">
        <f>AVERAGE(D89:F89)</f>
        <v>9.5</v>
      </c>
      <c r="H89" s="241" t="str">
        <f>IF(G89&lt;$I$163,"Under",IF(AND(G89&gt;=$I$163,G89&lt;=$I$165),"Normal",IF(G89&gt;=$I$165,"Over","Prøv igen")))</f>
        <v>Over</v>
      </c>
      <c r="I89" s="76">
        <f>+G89</f>
        <v>9.5</v>
      </c>
      <c r="J89" s="77">
        <f>+G90</f>
        <v>59.609245283018879</v>
      </c>
      <c r="K89" s="78">
        <f>+G91</f>
        <v>7.6037735849056612E-2</v>
      </c>
      <c r="L89" s="79">
        <f>+G92</f>
        <v>172.39840000000001</v>
      </c>
      <c r="M89" s="80">
        <f>+G93</f>
        <v>8.6199200000000005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30"/>
    </row>
    <row r="90" spans="1:52">
      <c r="A90" s="259"/>
      <c r="B90" s="17" t="s">
        <v>3</v>
      </c>
      <c r="C90" s="18" t="s">
        <v>8</v>
      </c>
      <c r="D90" s="11">
        <f>(D89+$Q$6)/$Q$5-$Q$3</f>
        <v>59.609245283018879</v>
      </c>
      <c r="E90" s="11">
        <f>(E89+$Q$6)/$Q$5-$Q$3</f>
        <v>59.609245283018879</v>
      </c>
      <c r="F90" s="11">
        <f>(F89+$Q$6)/$Q$5-$Q$3</f>
        <v>59.609245283018879</v>
      </c>
      <c r="G90" s="30">
        <f>AVERAGE(D90:F90)</f>
        <v>59.609245283018879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30"/>
    </row>
    <row r="91" spans="1:52">
      <c r="A91" s="259"/>
      <c r="B91" s="17" t="s">
        <v>4</v>
      </c>
      <c r="C91" s="19" t="s">
        <v>9</v>
      </c>
      <c r="D91" s="4">
        <f>+(D90+$Q$3)/$Q$2</f>
        <v>7.6037735849056612E-2</v>
      </c>
      <c r="E91" s="4">
        <f>+(E90+$Q$3)/$Q$2</f>
        <v>7.6037735849056612E-2</v>
      </c>
      <c r="F91" s="4">
        <f>+(F90+$Q$3)/$Q$2</f>
        <v>7.6037735849056612E-2</v>
      </c>
      <c r="G91" s="31">
        <f>AVERAGE(D91:F91)</f>
        <v>7.6037735849056612E-2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30"/>
    </row>
    <row r="92" spans="1:52">
      <c r="A92" s="260"/>
      <c r="B92" s="17" t="s">
        <v>6</v>
      </c>
      <c r="C92" s="19" t="s">
        <v>11</v>
      </c>
      <c r="D92" s="11">
        <f>D89*$Q$8</f>
        <v>172.39840000000001</v>
      </c>
      <c r="E92" s="11">
        <f>E89*$Q$8</f>
        <v>172.39840000000001</v>
      </c>
      <c r="F92" s="11">
        <f>F89*$Q$8</f>
        <v>172.39840000000001</v>
      </c>
      <c r="G92" s="30">
        <f t="shared" ref="G92:G93" si="17">AVERAGE(D92:F92)</f>
        <v>172.39840000000001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30"/>
    </row>
    <row r="93" spans="1:52" ht="15.75" thickBot="1">
      <c r="A93" s="261"/>
      <c r="B93" s="20" t="s">
        <v>7</v>
      </c>
      <c r="C93" s="21" t="s">
        <v>12</v>
      </c>
      <c r="D93" s="22">
        <f>$P$10*10*D92/1000</f>
        <v>8.6199200000000005</v>
      </c>
      <c r="E93" s="22">
        <f>$P$10*10*E92/1000</f>
        <v>8.6199200000000005</v>
      </c>
      <c r="F93" s="22">
        <f>$P$10*10*F92/1000</f>
        <v>8.6199200000000005</v>
      </c>
      <c r="G93" s="32">
        <f t="shared" si="17"/>
        <v>8.6199200000000005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30"/>
    </row>
    <row r="94" spans="1:52" ht="15.75" thickBot="1">
      <c r="A94" s="288">
        <v>19</v>
      </c>
      <c r="B94" s="24" t="s">
        <v>5</v>
      </c>
      <c r="C94" s="36" t="s">
        <v>10</v>
      </c>
      <c r="D94" s="8">
        <v>9.4</v>
      </c>
      <c r="E94" s="8">
        <v>9.4</v>
      </c>
      <c r="F94" s="8">
        <v>9.4</v>
      </c>
      <c r="G94" s="37">
        <f>AVERAGE(D94:F94)</f>
        <v>9.4</v>
      </c>
      <c r="H94" s="241" t="str">
        <f>IF(G94&lt;$I$163,"Under",IF(AND(G94&gt;=$I$163,G94&lt;=$I$165),"Normal",IF(G94&gt;=$I$165,"Over","Prøv igen")))</f>
        <v>Over</v>
      </c>
      <c r="I94" s="76">
        <f>+G94</f>
        <v>9.4</v>
      </c>
      <c r="J94" s="77">
        <f>+G95</f>
        <v>58.921823899371077</v>
      </c>
      <c r="K94" s="83">
        <f>+G96</f>
        <v>7.5408805031446549E-2</v>
      </c>
      <c r="L94" s="79">
        <f>+G97</f>
        <v>170.58368000000002</v>
      </c>
      <c r="M94" s="82">
        <f>+G98</f>
        <v>8.5291840000000008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30"/>
    </row>
    <row r="95" spans="1:52">
      <c r="A95" s="289"/>
      <c r="B95" s="17" t="s">
        <v>3</v>
      </c>
      <c r="C95" s="18" t="s">
        <v>8</v>
      </c>
      <c r="D95" s="11">
        <f>(D94+$Q$6)/$Q$5-$Q$3</f>
        <v>58.921823899371077</v>
      </c>
      <c r="E95" s="11">
        <f>(E94+$Q$6)/$Q$5-$Q$3</f>
        <v>58.921823899371077</v>
      </c>
      <c r="F95" s="11">
        <f>(F94+$Q$6)/$Q$5-$Q$3</f>
        <v>58.921823899371077</v>
      </c>
      <c r="G95" s="30">
        <f>AVERAGE(D95:F95)</f>
        <v>58.921823899371077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30"/>
    </row>
    <row r="96" spans="1:52">
      <c r="A96" s="289"/>
      <c r="B96" s="17" t="s">
        <v>4</v>
      </c>
      <c r="C96" s="19" t="s">
        <v>9</v>
      </c>
      <c r="D96" s="4">
        <f>+(D95+$Q$3)/$Q$2</f>
        <v>7.5408805031446549E-2</v>
      </c>
      <c r="E96" s="4">
        <f>+(E95+$Q$3)/$Q$2</f>
        <v>7.5408805031446549E-2</v>
      </c>
      <c r="F96" s="4">
        <f>+(F95+$Q$3)/$Q$2</f>
        <v>7.5408805031446549E-2</v>
      </c>
      <c r="G96" s="31">
        <f>AVERAGE(D96:F96)</f>
        <v>7.5408805031446549E-2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30"/>
    </row>
    <row r="97" spans="1:52">
      <c r="A97" s="290"/>
      <c r="B97" s="17" t="s">
        <v>6</v>
      </c>
      <c r="C97" s="19" t="s">
        <v>11</v>
      </c>
      <c r="D97" s="11">
        <f>D94*$Q$8</f>
        <v>170.58368000000002</v>
      </c>
      <c r="E97" s="11">
        <f>E94*$Q$8</f>
        <v>170.58368000000002</v>
      </c>
      <c r="F97" s="11">
        <f>F94*$Q$8</f>
        <v>170.58368000000002</v>
      </c>
      <c r="G97" s="30">
        <f t="shared" ref="G97:G98" si="18">AVERAGE(D97:F97)</f>
        <v>170.58368000000002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30"/>
    </row>
    <row r="98" spans="1:52" ht="15.75" thickBot="1">
      <c r="A98" s="291"/>
      <c r="B98" s="20" t="s">
        <v>7</v>
      </c>
      <c r="C98" s="21" t="s">
        <v>12</v>
      </c>
      <c r="D98" s="22">
        <f>$P$10*10*D97/1000</f>
        <v>8.5291840000000008</v>
      </c>
      <c r="E98" s="22">
        <f>$P$10*10*E97/1000</f>
        <v>8.5291840000000008</v>
      </c>
      <c r="F98" s="22">
        <f>$P$10*10*F97/1000</f>
        <v>8.5291840000000008</v>
      </c>
      <c r="G98" s="32">
        <f t="shared" si="18"/>
        <v>8.5291840000000008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30"/>
    </row>
    <row r="99" spans="1:52" ht="15.75" thickBot="1">
      <c r="A99" s="288">
        <v>20</v>
      </c>
      <c r="B99" s="24" t="s">
        <v>5</v>
      </c>
      <c r="C99" s="36" t="s">
        <v>10</v>
      </c>
      <c r="D99" s="8">
        <v>8.1999999999999993</v>
      </c>
      <c r="E99" s="8">
        <v>8.1999999999999993</v>
      </c>
      <c r="F99" s="8">
        <v>8.1999999999999993</v>
      </c>
      <c r="G99" s="37">
        <f>AVERAGE(D99:F99)</f>
        <v>8.1999999999999993</v>
      </c>
      <c r="H99" s="241" t="str">
        <f>IF(G99&lt;$I$163,"Under",IF(AND(G99&gt;=$I$163,G99&lt;=$I$165),"Normal",IF(G99&gt;=$I$165,"Over","Prøv igen")))</f>
        <v>Over</v>
      </c>
      <c r="I99" s="76">
        <f>+G99</f>
        <v>8.1999999999999993</v>
      </c>
      <c r="J99" s="77">
        <f>+G100</f>
        <v>50.672767295597481</v>
      </c>
      <c r="K99" s="83">
        <f>+G101</f>
        <v>6.7861635220125782E-2</v>
      </c>
      <c r="L99" s="79">
        <f>+G102</f>
        <v>148.80704</v>
      </c>
      <c r="M99" s="82">
        <f>+G103</f>
        <v>7.4403519999999999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30"/>
    </row>
    <row r="100" spans="1:52">
      <c r="A100" s="289"/>
      <c r="B100" s="17" t="s">
        <v>3</v>
      </c>
      <c r="C100" s="18" t="s">
        <v>8</v>
      </c>
      <c r="D100" s="11">
        <f>(D99+$Q$6)/$Q$5-$Q$3</f>
        <v>50.672767295597481</v>
      </c>
      <c r="E100" s="11">
        <f>(E99+$Q$6)/$Q$5-$Q$3</f>
        <v>50.672767295597481</v>
      </c>
      <c r="F100" s="11">
        <f>(F99+$Q$6)/$Q$5-$Q$3</f>
        <v>50.672767295597481</v>
      </c>
      <c r="G100" s="30">
        <f>AVERAGE(D100:F100)</f>
        <v>50.672767295597481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30"/>
    </row>
    <row r="101" spans="1:52">
      <c r="A101" s="289"/>
      <c r="B101" s="17" t="s">
        <v>4</v>
      </c>
      <c r="C101" s="19" t="s">
        <v>9</v>
      </c>
      <c r="D101" s="4">
        <f>+(D100+$Q$3)/$Q$2</f>
        <v>6.7861635220125782E-2</v>
      </c>
      <c r="E101" s="4">
        <f>+(E100+$Q$3)/$Q$2</f>
        <v>6.7861635220125782E-2</v>
      </c>
      <c r="F101" s="4">
        <f>+(F100+$Q$3)/$Q$2</f>
        <v>6.7861635220125782E-2</v>
      </c>
      <c r="G101" s="31">
        <f>AVERAGE(D101:F101)</f>
        <v>6.7861635220125782E-2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30"/>
    </row>
    <row r="102" spans="1:52">
      <c r="A102" s="290"/>
      <c r="B102" s="17" t="s">
        <v>6</v>
      </c>
      <c r="C102" s="19" t="s">
        <v>11</v>
      </c>
      <c r="D102" s="11">
        <f>D99*$Q$8</f>
        <v>148.80704</v>
      </c>
      <c r="E102" s="11">
        <f>E99*$Q$8</f>
        <v>148.80704</v>
      </c>
      <c r="F102" s="11">
        <f>F99*$Q$8</f>
        <v>148.80704</v>
      </c>
      <c r="G102" s="30">
        <f t="shared" ref="G102:G103" si="19">AVERAGE(D102:F102)</f>
        <v>148.80704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130"/>
    </row>
    <row r="103" spans="1:52" ht="15.75" thickBot="1">
      <c r="A103" s="291"/>
      <c r="B103" s="20" t="s">
        <v>7</v>
      </c>
      <c r="C103" s="21" t="s">
        <v>12</v>
      </c>
      <c r="D103" s="22">
        <f>$P$10*10*D102/1000</f>
        <v>7.4403519999999999</v>
      </c>
      <c r="E103" s="22">
        <f>$P$10*10*E102/1000</f>
        <v>7.4403519999999999</v>
      </c>
      <c r="F103" s="22">
        <f>$P$10*10*F102/1000</f>
        <v>7.4403519999999999</v>
      </c>
      <c r="G103" s="32">
        <f t="shared" si="19"/>
        <v>7.4403519999999999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130"/>
    </row>
    <row r="104" spans="1:52" ht="15.75" thickBot="1">
      <c r="A104" s="292">
        <v>21</v>
      </c>
      <c r="B104" s="24" t="s">
        <v>5</v>
      </c>
      <c r="C104" s="36" t="s">
        <v>10</v>
      </c>
      <c r="D104" s="8">
        <v>9.4</v>
      </c>
      <c r="E104" s="8">
        <v>9.4</v>
      </c>
      <c r="F104" s="8">
        <v>9.4</v>
      </c>
      <c r="G104" s="37">
        <f>AVERAGE(D104:F104)</f>
        <v>9.4</v>
      </c>
      <c r="H104" s="241" t="str">
        <f>IF(G104&lt;$I$163,"Under",IF(AND(G104&gt;=$I$163,G104&lt;=$I$165),"Normal",IF(G104&gt;=$I$165,"Over","Prøv igen")))</f>
        <v>Over</v>
      </c>
      <c r="I104" s="76">
        <f>+G104</f>
        <v>9.4</v>
      </c>
      <c r="J104" s="77">
        <f>+G105</f>
        <v>58.921823899371077</v>
      </c>
      <c r="K104" s="83">
        <f>+G106</f>
        <v>7.5408805031446549E-2</v>
      </c>
      <c r="L104" s="79">
        <f>+G107</f>
        <v>170.58368000000002</v>
      </c>
      <c r="M104" s="82">
        <f>+G108</f>
        <v>8.5291840000000008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130"/>
    </row>
    <row r="105" spans="1:52">
      <c r="A105" s="293"/>
      <c r="B105" s="17" t="s">
        <v>3</v>
      </c>
      <c r="C105" s="18" t="s">
        <v>8</v>
      </c>
      <c r="D105" s="11">
        <f>(D104+$Q$6)/$Q$5-$Q$3</f>
        <v>58.921823899371077</v>
      </c>
      <c r="E105" s="11">
        <f>(E104+$Q$6)/$Q$5-$Q$3</f>
        <v>58.921823899371077</v>
      </c>
      <c r="F105" s="11">
        <f>(F104+$Q$6)/$Q$5-$Q$3</f>
        <v>58.921823899371077</v>
      </c>
      <c r="G105" s="30">
        <f>AVERAGE(D105:F105)</f>
        <v>58.921823899371077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130"/>
    </row>
    <row r="106" spans="1:52">
      <c r="A106" s="293"/>
      <c r="B106" s="17" t="s">
        <v>4</v>
      </c>
      <c r="C106" s="19" t="s">
        <v>9</v>
      </c>
      <c r="D106" s="4">
        <f>+(D105+$Q$3)/$Q$2</f>
        <v>7.5408805031446549E-2</v>
      </c>
      <c r="E106" s="4">
        <f>+(E105+$Q$3)/$Q$2</f>
        <v>7.5408805031446549E-2</v>
      </c>
      <c r="F106" s="4">
        <f>+(F105+$Q$3)/$Q$2</f>
        <v>7.5408805031446549E-2</v>
      </c>
      <c r="G106" s="31">
        <f>AVERAGE(D106:F106)</f>
        <v>7.5408805031446549E-2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130"/>
    </row>
    <row r="107" spans="1:52">
      <c r="A107" s="293"/>
      <c r="B107" s="17" t="s">
        <v>6</v>
      </c>
      <c r="C107" s="19" t="s">
        <v>11</v>
      </c>
      <c r="D107" s="11">
        <f>D104*$Q$8</f>
        <v>170.58368000000002</v>
      </c>
      <c r="E107" s="11">
        <f>E104*$Q$8</f>
        <v>170.58368000000002</v>
      </c>
      <c r="F107" s="11">
        <f>F104*$Q$8</f>
        <v>170.58368000000002</v>
      </c>
      <c r="G107" s="30">
        <f t="shared" ref="G107:G108" si="20">AVERAGE(D107:F107)</f>
        <v>170.58368000000002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130"/>
    </row>
    <row r="108" spans="1:52" ht="15.75" thickBot="1">
      <c r="A108" s="294"/>
      <c r="B108" s="20" t="s">
        <v>7</v>
      </c>
      <c r="C108" s="21" t="s">
        <v>12</v>
      </c>
      <c r="D108" s="22">
        <f>$P$10*10*D107/1000</f>
        <v>8.5291840000000008</v>
      </c>
      <c r="E108" s="22">
        <f>$P$10*10*E107/1000</f>
        <v>8.5291840000000008</v>
      </c>
      <c r="F108" s="22">
        <f>$P$10*10*F107/1000</f>
        <v>8.5291840000000008</v>
      </c>
      <c r="G108" s="32">
        <f t="shared" si="20"/>
        <v>8.5291840000000008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130"/>
    </row>
    <row r="109" spans="1:52" ht="15.75" thickBot="1">
      <c r="A109" s="288">
        <v>22</v>
      </c>
      <c r="B109" s="24" t="s">
        <v>5</v>
      </c>
      <c r="C109" s="36" t="s">
        <v>10</v>
      </c>
      <c r="D109" s="8">
        <v>9.4</v>
      </c>
      <c r="E109" s="8">
        <v>9.4</v>
      </c>
      <c r="F109" s="8">
        <v>9.4</v>
      </c>
      <c r="G109" s="37">
        <f>AVERAGE(D109:F109)</f>
        <v>9.4</v>
      </c>
      <c r="H109" s="241" t="str">
        <f>IF(G109&lt;$I$163,"Under",IF(AND(G109&gt;=$I$163,G109&lt;=$I$165),"Normal",IF(G109&gt;=$I$165,"Over","Prøv igen")))</f>
        <v>Over</v>
      </c>
      <c r="I109" s="76">
        <f>+G109</f>
        <v>9.4</v>
      </c>
      <c r="J109" s="77">
        <f>+G110</f>
        <v>58.921823899371077</v>
      </c>
      <c r="K109" s="83">
        <f>+G111</f>
        <v>7.5408805031446549E-2</v>
      </c>
      <c r="L109" s="79">
        <f>+G112</f>
        <v>170.58368000000002</v>
      </c>
      <c r="M109" s="82">
        <f>+G113</f>
        <v>8.5291840000000008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130"/>
    </row>
    <row r="110" spans="1:52">
      <c r="A110" s="289"/>
      <c r="B110" s="17" t="s">
        <v>3</v>
      </c>
      <c r="C110" s="18" t="s">
        <v>8</v>
      </c>
      <c r="D110" s="11">
        <f>(D109+$Q$6)/$Q$5-$Q$3</f>
        <v>58.921823899371077</v>
      </c>
      <c r="E110" s="11">
        <f>(E109+$Q$6)/$Q$5-$Q$3</f>
        <v>58.921823899371077</v>
      </c>
      <c r="F110" s="11">
        <f>(F109+$Q$6)/$Q$5-$Q$3</f>
        <v>58.921823899371077</v>
      </c>
      <c r="G110" s="30">
        <f>AVERAGE(D110:F110)</f>
        <v>58.921823899371077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130"/>
    </row>
    <row r="111" spans="1:52">
      <c r="A111" s="289"/>
      <c r="B111" s="17" t="s">
        <v>4</v>
      </c>
      <c r="C111" s="19" t="s">
        <v>9</v>
      </c>
      <c r="D111" s="4">
        <f>+(D110+$Q$3)/$Q$2</f>
        <v>7.5408805031446549E-2</v>
      </c>
      <c r="E111" s="4">
        <f>+(E110+$Q$3)/$Q$2</f>
        <v>7.5408805031446549E-2</v>
      </c>
      <c r="F111" s="4">
        <f>+(F110+$Q$3)/$Q$2</f>
        <v>7.5408805031446549E-2</v>
      </c>
      <c r="G111" s="31">
        <f>AVERAGE(D111:F111)</f>
        <v>7.5408805031446549E-2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130"/>
    </row>
    <row r="112" spans="1:52">
      <c r="A112" s="290"/>
      <c r="B112" s="17" t="s">
        <v>6</v>
      </c>
      <c r="C112" s="19" t="s">
        <v>11</v>
      </c>
      <c r="D112" s="11">
        <f>D109*$Q$8</f>
        <v>170.58368000000002</v>
      </c>
      <c r="E112" s="11">
        <f>E109*$Q$8</f>
        <v>170.58368000000002</v>
      </c>
      <c r="F112" s="11">
        <f>F109*$Q$8</f>
        <v>170.58368000000002</v>
      </c>
      <c r="G112" s="30">
        <f t="shared" ref="G112:G113" si="21">AVERAGE(D112:F112)</f>
        <v>170.58368000000002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130"/>
    </row>
    <row r="113" spans="1:52" ht="15.75" thickBot="1">
      <c r="A113" s="291"/>
      <c r="B113" s="20" t="s">
        <v>7</v>
      </c>
      <c r="C113" s="21" t="s">
        <v>12</v>
      </c>
      <c r="D113" s="22">
        <f>$P$10*10*D112/1000</f>
        <v>8.5291840000000008</v>
      </c>
      <c r="E113" s="22">
        <f>$P$10*10*E112/1000</f>
        <v>8.5291840000000008</v>
      </c>
      <c r="F113" s="22">
        <f>$P$10*10*F112/1000</f>
        <v>8.5291840000000008</v>
      </c>
      <c r="G113" s="32">
        <f t="shared" si="21"/>
        <v>8.5291840000000008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130"/>
    </row>
    <row r="114" spans="1:52" ht="15.75" thickBot="1">
      <c r="A114" s="289">
        <v>23</v>
      </c>
      <c r="B114" s="24" t="s">
        <v>5</v>
      </c>
      <c r="C114" s="36" t="s">
        <v>10</v>
      </c>
      <c r="D114" s="8">
        <v>8</v>
      </c>
      <c r="E114" s="8">
        <v>8</v>
      </c>
      <c r="F114" s="8">
        <v>8</v>
      </c>
      <c r="G114" s="37">
        <f>AVERAGE(D114:F114)</f>
        <v>8</v>
      </c>
      <c r="H114" s="241" t="str">
        <f>IF(G114&lt;$I$163,"Under",IF(AND(G114&gt;=$I$163,G114&lt;=$I$165),"Normal",IF(G114&gt;=$I$165,"Over","Prøv igen")))</f>
        <v>Over</v>
      </c>
      <c r="I114" s="76">
        <f>+G114</f>
        <v>8</v>
      </c>
      <c r="J114" s="77">
        <f>+G115</f>
        <v>49.297924528301884</v>
      </c>
      <c r="K114" s="83">
        <f>+G116</f>
        <v>6.6603773584905671E-2</v>
      </c>
      <c r="L114" s="79">
        <f>+G117</f>
        <v>145.17760000000001</v>
      </c>
      <c r="M114" s="82">
        <f>+G118</f>
        <v>7.2588800000000013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130"/>
    </row>
    <row r="115" spans="1:52">
      <c r="A115" s="289"/>
      <c r="B115" s="17" t="s">
        <v>3</v>
      </c>
      <c r="C115" s="18" t="s">
        <v>8</v>
      </c>
      <c r="D115" s="11">
        <f>(D114+$Q$6)/$Q$5-$Q$3</f>
        <v>49.297924528301891</v>
      </c>
      <c r="E115" s="11">
        <f>(E114+$Q$6)/$Q$5-$Q$3</f>
        <v>49.297924528301891</v>
      </c>
      <c r="F115" s="11">
        <f>(F114+$Q$6)/$Q$5-$Q$3</f>
        <v>49.297924528301891</v>
      </c>
      <c r="G115" s="30">
        <f>AVERAGE(D115:F115)</f>
        <v>49.297924528301884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130"/>
    </row>
    <row r="116" spans="1:52">
      <c r="A116" s="289"/>
      <c r="B116" s="17" t="s">
        <v>4</v>
      </c>
      <c r="C116" s="19" t="s">
        <v>9</v>
      </c>
      <c r="D116" s="4">
        <f>+(D115+$Q$3)/$Q$2</f>
        <v>6.6603773584905671E-2</v>
      </c>
      <c r="E116" s="4">
        <f>+(E115+$Q$3)/$Q$2</f>
        <v>6.6603773584905671E-2</v>
      </c>
      <c r="F116" s="4">
        <f>+(F115+$Q$3)/$Q$2</f>
        <v>6.6603773584905671E-2</v>
      </c>
      <c r="G116" s="31">
        <f>AVERAGE(D116:F116)</f>
        <v>6.6603773584905671E-2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130"/>
    </row>
    <row r="117" spans="1:52">
      <c r="A117" s="290"/>
      <c r="B117" s="17" t="s">
        <v>6</v>
      </c>
      <c r="C117" s="19" t="s">
        <v>11</v>
      </c>
      <c r="D117" s="11">
        <f>D114*$Q$8</f>
        <v>145.17760000000001</v>
      </c>
      <c r="E117" s="11">
        <f>E114*$Q$8</f>
        <v>145.17760000000001</v>
      </c>
      <c r="F117" s="11">
        <f>F114*$Q$8</f>
        <v>145.17760000000001</v>
      </c>
      <c r="G117" s="30">
        <f t="shared" ref="G117:G118" si="22">AVERAGE(D117:F117)</f>
        <v>145.17760000000001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130"/>
    </row>
    <row r="118" spans="1:52" ht="15.75" thickBot="1">
      <c r="A118" s="291"/>
      <c r="B118" s="20" t="s">
        <v>7</v>
      </c>
      <c r="C118" s="21" t="s">
        <v>12</v>
      </c>
      <c r="D118" s="22">
        <f>$P$10*10*D117/1000</f>
        <v>7.2588800000000013</v>
      </c>
      <c r="E118" s="22">
        <f>$P$10*10*E117/1000</f>
        <v>7.2588800000000013</v>
      </c>
      <c r="F118" s="22">
        <f>$P$10*10*F117/1000</f>
        <v>7.2588800000000013</v>
      </c>
      <c r="G118" s="32">
        <f t="shared" si="22"/>
        <v>7.2588800000000013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130"/>
    </row>
    <row r="119" spans="1:52" ht="15.75" thickBot="1">
      <c r="A119" s="288">
        <v>24</v>
      </c>
      <c r="B119" s="24" t="s">
        <v>5</v>
      </c>
      <c r="C119" s="36" t="s">
        <v>10</v>
      </c>
      <c r="D119" s="8">
        <v>8.9</v>
      </c>
      <c r="E119" s="8">
        <v>8.9</v>
      </c>
      <c r="F119" s="8">
        <v>8.9</v>
      </c>
      <c r="G119" s="37">
        <f>AVERAGE(D119:F119)</f>
        <v>8.9</v>
      </c>
      <c r="H119" s="241" t="str">
        <f>IF(G119&lt;$I$163,"Under",IF(AND(G119&gt;=$I$163,G119&lt;=$I$165),"Normal",IF(G119&gt;=$I$165,"Over","Prøv igen")))</f>
        <v>Over</v>
      </c>
      <c r="I119" s="76">
        <f>+G119</f>
        <v>8.9</v>
      </c>
      <c r="J119" s="77">
        <f>+G120</f>
        <v>55.484716981132088</v>
      </c>
      <c r="K119" s="78">
        <f>+G121</f>
        <v>7.2264150943396235E-2</v>
      </c>
      <c r="L119" s="79">
        <f>+G122</f>
        <v>161.51008000000002</v>
      </c>
      <c r="M119" s="80">
        <f>+G123</f>
        <v>8.0755040000000005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130"/>
    </row>
    <row r="120" spans="1:52">
      <c r="A120" s="289"/>
      <c r="B120" s="17" t="s">
        <v>3</v>
      </c>
      <c r="C120" s="18" t="s">
        <v>8</v>
      </c>
      <c r="D120" s="11">
        <f>(D119+$Q$6)/$Q$5-$Q$3</f>
        <v>55.484716981132081</v>
      </c>
      <c r="E120" s="11">
        <f>(E119+$Q$6)/$Q$5-$Q$3</f>
        <v>55.484716981132081</v>
      </c>
      <c r="F120" s="11">
        <f>(F119+$Q$6)/$Q$5-$Q$3</f>
        <v>55.484716981132081</v>
      </c>
      <c r="G120" s="30">
        <f>AVERAGE(D120:F120)</f>
        <v>55.484716981132088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130"/>
    </row>
    <row r="121" spans="1:52">
      <c r="A121" s="289"/>
      <c r="B121" s="17" t="s">
        <v>4</v>
      </c>
      <c r="C121" s="19" t="s">
        <v>9</v>
      </c>
      <c r="D121" s="4">
        <f>+(D120+$Q$3)/$Q$2</f>
        <v>7.2264150943396235E-2</v>
      </c>
      <c r="E121" s="4">
        <f>+(E120+$Q$3)/$Q$2</f>
        <v>7.2264150943396235E-2</v>
      </c>
      <c r="F121" s="4">
        <f>+(F120+$Q$3)/$Q$2</f>
        <v>7.2264150943396235E-2</v>
      </c>
      <c r="G121" s="31">
        <f>AVERAGE(D121:F121)</f>
        <v>7.2264150943396235E-2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130"/>
    </row>
    <row r="122" spans="1:52">
      <c r="A122" s="290"/>
      <c r="B122" s="17" t="s">
        <v>6</v>
      </c>
      <c r="C122" s="19" t="s">
        <v>11</v>
      </c>
      <c r="D122" s="11">
        <f>D119*$Q$8</f>
        <v>161.51008000000002</v>
      </c>
      <c r="E122" s="11">
        <f>E119*$Q$8</f>
        <v>161.51008000000002</v>
      </c>
      <c r="F122" s="11">
        <f>F119*$Q$8</f>
        <v>161.51008000000002</v>
      </c>
      <c r="G122" s="30">
        <f t="shared" ref="G122:G123" si="23">AVERAGE(D122:F122)</f>
        <v>161.51008000000002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130"/>
    </row>
    <row r="123" spans="1:52" ht="15.75" thickBot="1">
      <c r="A123" s="291"/>
      <c r="B123" s="20" t="s">
        <v>7</v>
      </c>
      <c r="C123" s="21" t="s">
        <v>12</v>
      </c>
      <c r="D123" s="22">
        <f>$P$10*10*D122/1000</f>
        <v>8.0755040000000005</v>
      </c>
      <c r="E123" s="22">
        <f>$P$10*10*E122/1000</f>
        <v>8.0755040000000005</v>
      </c>
      <c r="F123" s="22">
        <f>$P$10*10*F122/1000</f>
        <v>8.0755040000000005</v>
      </c>
      <c r="G123" s="32">
        <f t="shared" si="23"/>
        <v>8.0755040000000005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130"/>
    </row>
    <row r="124" spans="1:52" ht="15.75" thickBot="1">
      <c r="A124" s="288">
        <v>25</v>
      </c>
      <c r="B124" s="24" t="s">
        <v>5</v>
      </c>
      <c r="C124" s="36" t="s">
        <v>10</v>
      </c>
      <c r="D124" s="8">
        <v>9.4</v>
      </c>
      <c r="E124" s="8">
        <v>9.4</v>
      </c>
      <c r="F124" s="8">
        <v>9.4</v>
      </c>
      <c r="G124" s="37">
        <f>AVERAGE(D124:F124)</f>
        <v>9.4</v>
      </c>
      <c r="H124" s="241" t="str">
        <f>IF(G124&lt;$I$163,"Under",IF(AND(G124&gt;=$I$163,G124&lt;=$I$165),"Normal",IF(G124&gt;=$I$165,"Over","Prøv igen")))</f>
        <v>Over</v>
      </c>
      <c r="I124" s="76">
        <f>+G124</f>
        <v>9.4</v>
      </c>
      <c r="J124" s="77">
        <f>+G125</f>
        <v>58.921823899371077</v>
      </c>
      <c r="K124" s="83">
        <f>+G126</f>
        <v>7.5408805031446549E-2</v>
      </c>
      <c r="L124" s="79">
        <f>+G127</f>
        <v>170.58368000000002</v>
      </c>
      <c r="M124" s="82">
        <f>+G128</f>
        <v>8.5291840000000008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130"/>
    </row>
    <row r="125" spans="1:52">
      <c r="A125" s="289"/>
      <c r="B125" s="17" t="s">
        <v>3</v>
      </c>
      <c r="C125" s="18" t="s">
        <v>8</v>
      </c>
      <c r="D125" s="11">
        <f>(D124+$Q$6)/$Q$5-$Q$3</f>
        <v>58.921823899371077</v>
      </c>
      <c r="E125" s="11">
        <f>(E124+$Q$6)/$Q$5-$Q$3</f>
        <v>58.921823899371077</v>
      </c>
      <c r="F125" s="11">
        <f>(F124+$Q$6)/$Q$5-$Q$3</f>
        <v>58.921823899371077</v>
      </c>
      <c r="G125" s="30">
        <f>AVERAGE(D125:F125)</f>
        <v>58.921823899371077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130"/>
    </row>
    <row r="126" spans="1:52">
      <c r="A126" s="289"/>
      <c r="B126" s="17" t="s">
        <v>4</v>
      </c>
      <c r="C126" s="19" t="s">
        <v>9</v>
      </c>
      <c r="D126" s="4">
        <f>+(D125+$Q$3)/$Q$2</f>
        <v>7.5408805031446549E-2</v>
      </c>
      <c r="E126" s="4">
        <f>+(E125+$Q$3)/$Q$2</f>
        <v>7.5408805031446549E-2</v>
      </c>
      <c r="F126" s="4">
        <f>+(F125+$Q$3)/$Q$2</f>
        <v>7.5408805031446549E-2</v>
      </c>
      <c r="G126" s="31">
        <f>AVERAGE(D126:F126)</f>
        <v>7.5408805031446549E-2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130"/>
    </row>
    <row r="127" spans="1:52">
      <c r="A127" s="290"/>
      <c r="B127" s="17" t="s">
        <v>6</v>
      </c>
      <c r="C127" s="19" t="s">
        <v>11</v>
      </c>
      <c r="D127" s="11">
        <f>D124*$Q$8</f>
        <v>170.58368000000002</v>
      </c>
      <c r="E127" s="11">
        <f>E124*$Q$8</f>
        <v>170.58368000000002</v>
      </c>
      <c r="F127" s="11">
        <f>F124*$Q$8</f>
        <v>170.58368000000002</v>
      </c>
      <c r="G127" s="30">
        <f t="shared" ref="G127:G128" si="24">AVERAGE(D127:F127)</f>
        <v>170.58368000000002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130"/>
    </row>
    <row r="128" spans="1:52" ht="15.75" thickBot="1">
      <c r="A128" s="291"/>
      <c r="B128" s="20" t="s">
        <v>7</v>
      </c>
      <c r="C128" s="21" t="s">
        <v>12</v>
      </c>
      <c r="D128" s="22">
        <f>$P$10*10*D127/1000</f>
        <v>8.5291840000000008</v>
      </c>
      <c r="E128" s="22">
        <f>$P$10*10*E127/1000</f>
        <v>8.5291840000000008</v>
      </c>
      <c r="F128" s="22">
        <f>$P$10*10*F127/1000</f>
        <v>8.5291840000000008</v>
      </c>
      <c r="G128" s="32">
        <f t="shared" si="24"/>
        <v>8.5291840000000008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130"/>
    </row>
    <row r="129" spans="1:52" ht="15.75" thickBot="1">
      <c r="A129" s="288">
        <v>26</v>
      </c>
      <c r="B129" s="24" t="s">
        <v>5</v>
      </c>
      <c r="C129" s="36" t="s">
        <v>10</v>
      </c>
      <c r="D129" s="8">
        <v>8.6</v>
      </c>
      <c r="E129" s="8">
        <v>8.6</v>
      </c>
      <c r="F129" s="8">
        <v>8.6</v>
      </c>
      <c r="G129" s="37">
        <f>AVERAGE(D129:F129)</f>
        <v>8.6</v>
      </c>
      <c r="H129" s="241" t="str">
        <f>IF(G129&lt;$I$163,"Under",IF(AND(G129&gt;=$I$163,G129&lt;=$I$165),"Normal",IF(G129&gt;=$I$165,"Over","Prøv igen")))</f>
        <v>Over</v>
      </c>
      <c r="I129" s="76">
        <f>+G129</f>
        <v>8.6</v>
      </c>
      <c r="J129" s="77">
        <f>+G130</f>
        <v>53.422452830188682</v>
      </c>
      <c r="K129" s="83">
        <f>+G131</f>
        <v>7.0377358490566033E-2</v>
      </c>
      <c r="L129" s="79">
        <f>+G132</f>
        <v>156.06592000000001</v>
      </c>
      <c r="M129" s="82">
        <f>+G133</f>
        <v>7.8032960000000005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130"/>
    </row>
    <row r="130" spans="1:52">
      <c r="A130" s="289"/>
      <c r="B130" s="17" t="s">
        <v>3</v>
      </c>
      <c r="C130" s="18" t="s">
        <v>8</v>
      </c>
      <c r="D130" s="11">
        <f>(D129+$Q$6)/$Q$5-$Q$3</f>
        <v>53.422452830188675</v>
      </c>
      <c r="E130" s="11">
        <f>(E129+$Q$6)/$Q$5-$Q$3</f>
        <v>53.422452830188675</v>
      </c>
      <c r="F130" s="11">
        <f>(F129+$Q$6)/$Q$5-$Q$3</f>
        <v>53.422452830188675</v>
      </c>
      <c r="G130" s="30">
        <f>AVERAGE(D130:F130)</f>
        <v>53.422452830188682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130"/>
    </row>
    <row r="131" spans="1:52">
      <c r="A131" s="289"/>
      <c r="B131" s="17" t="s">
        <v>4</v>
      </c>
      <c r="C131" s="19" t="s">
        <v>9</v>
      </c>
      <c r="D131" s="4">
        <f>+(D130+$Q$3)/$Q$2</f>
        <v>7.0377358490566033E-2</v>
      </c>
      <c r="E131" s="4">
        <f>+(E130+$Q$3)/$Q$2</f>
        <v>7.0377358490566033E-2</v>
      </c>
      <c r="F131" s="4">
        <f>+(F130+$Q$3)/$Q$2</f>
        <v>7.0377358490566033E-2</v>
      </c>
      <c r="G131" s="31">
        <f>AVERAGE(D131:F131)</f>
        <v>7.0377358490566033E-2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130"/>
    </row>
    <row r="132" spans="1:52">
      <c r="A132" s="290"/>
      <c r="B132" s="17" t="s">
        <v>6</v>
      </c>
      <c r="C132" s="19" t="s">
        <v>11</v>
      </c>
      <c r="D132" s="11">
        <f>D129*$Q$8</f>
        <v>156.06592000000001</v>
      </c>
      <c r="E132" s="11">
        <f>E129*$Q$8</f>
        <v>156.06592000000001</v>
      </c>
      <c r="F132" s="11">
        <f>F129*$Q$8</f>
        <v>156.06592000000001</v>
      </c>
      <c r="G132" s="30">
        <f t="shared" ref="G132:G133" si="25">AVERAGE(D132:F132)</f>
        <v>156.06592000000001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130"/>
    </row>
    <row r="133" spans="1:52" ht="15.75" thickBot="1">
      <c r="A133" s="291"/>
      <c r="B133" s="20" t="s">
        <v>7</v>
      </c>
      <c r="C133" s="21" t="s">
        <v>12</v>
      </c>
      <c r="D133" s="22">
        <f>$P$10*10*D132/1000</f>
        <v>7.8032960000000005</v>
      </c>
      <c r="E133" s="22">
        <f>$P$10*10*E132/1000</f>
        <v>7.8032960000000005</v>
      </c>
      <c r="F133" s="22">
        <f>$P$10*10*F132/1000</f>
        <v>7.8032960000000005</v>
      </c>
      <c r="G133" s="32">
        <f t="shared" si="25"/>
        <v>7.8032960000000005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130"/>
    </row>
    <row r="134" spans="1:52" ht="15.75" thickBot="1">
      <c r="A134" s="258">
        <v>27</v>
      </c>
      <c r="B134" s="24" t="s">
        <v>5</v>
      </c>
      <c r="C134" s="36" t="s">
        <v>10</v>
      </c>
      <c r="D134" s="8">
        <v>8.6999999999999993</v>
      </c>
      <c r="E134" s="8">
        <v>8.6999999999999993</v>
      </c>
      <c r="F134" s="8">
        <v>8.6999999999999993</v>
      </c>
      <c r="G134" s="37">
        <f>AVERAGE(D134:F134)</f>
        <v>8.6999999999999993</v>
      </c>
      <c r="H134" s="241" t="str">
        <f>IF(G134&lt;$I$163,"Under",IF(AND(G134&gt;=$I$163,G134&lt;=$I$165),"Normal",IF(G134&gt;=$I$165,"Over","Prøv igen")))</f>
        <v>Over</v>
      </c>
      <c r="I134" s="76">
        <f>+G134</f>
        <v>8.6999999999999993</v>
      </c>
      <c r="J134" s="77">
        <f>+G135</f>
        <v>54.109874213836484</v>
      </c>
      <c r="K134" s="83">
        <f>+G136</f>
        <v>7.1006289308176096E-2</v>
      </c>
      <c r="L134" s="79">
        <f>+G137</f>
        <v>157.88064</v>
      </c>
      <c r="M134" s="82">
        <f>+G138</f>
        <v>7.8940320000000002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130"/>
    </row>
    <row r="135" spans="1:52">
      <c r="A135" s="259"/>
      <c r="B135" s="17" t="s">
        <v>3</v>
      </c>
      <c r="C135" s="18" t="s">
        <v>8</v>
      </c>
      <c r="D135" s="11">
        <f>(D134+$Q$6)/$Q$5-$Q$3</f>
        <v>54.109874213836477</v>
      </c>
      <c r="E135" s="11">
        <f>(E134+$Q$6)/$Q$5-$Q$3</f>
        <v>54.109874213836477</v>
      </c>
      <c r="F135" s="11">
        <f>(F134+$Q$6)/$Q$5-$Q$3</f>
        <v>54.109874213836477</v>
      </c>
      <c r="G135" s="30">
        <f>AVERAGE(D135:F135)</f>
        <v>54.109874213836484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130"/>
    </row>
    <row r="136" spans="1:52">
      <c r="A136" s="259"/>
      <c r="B136" s="17" t="s">
        <v>4</v>
      </c>
      <c r="C136" s="19" t="s">
        <v>9</v>
      </c>
      <c r="D136" s="4">
        <f>+(D135+$Q$3)/$Q$2</f>
        <v>7.1006289308176096E-2</v>
      </c>
      <c r="E136" s="4">
        <f>+(E135+$Q$3)/$Q$2</f>
        <v>7.1006289308176096E-2</v>
      </c>
      <c r="F136" s="4">
        <f>+(F135+$Q$3)/$Q$2</f>
        <v>7.1006289308176096E-2</v>
      </c>
      <c r="G136" s="31">
        <f>AVERAGE(D136:F136)</f>
        <v>7.1006289308176096E-2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130"/>
    </row>
    <row r="137" spans="1:52">
      <c r="A137" s="260"/>
      <c r="B137" s="17" t="s">
        <v>6</v>
      </c>
      <c r="C137" s="19" t="s">
        <v>11</v>
      </c>
      <c r="D137" s="11">
        <f>D134*$Q$8</f>
        <v>157.88064</v>
      </c>
      <c r="E137" s="11">
        <f>E134*$Q$8</f>
        <v>157.88064</v>
      </c>
      <c r="F137" s="11">
        <f>F134*$Q$8</f>
        <v>157.88064</v>
      </c>
      <c r="G137" s="30">
        <f t="shared" ref="G137:G138" si="26">AVERAGE(D137:F137)</f>
        <v>157.88064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130"/>
    </row>
    <row r="138" spans="1:52" ht="15.75" thickBot="1">
      <c r="A138" s="261"/>
      <c r="B138" s="20" t="s">
        <v>7</v>
      </c>
      <c r="C138" s="21" t="s">
        <v>12</v>
      </c>
      <c r="D138" s="22">
        <f>$P$10*10*D137/1000</f>
        <v>7.8940320000000002</v>
      </c>
      <c r="E138" s="22">
        <f>$P$10*10*E137/1000</f>
        <v>7.8940320000000002</v>
      </c>
      <c r="F138" s="22">
        <f>$P$10*10*F137/1000</f>
        <v>7.8940320000000002</v>
      </c>
      <c r="G138" s="32">
        <f t="shared" si="26"/>
        <v>7.8940320000000002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130"/>
    </row>
    <row r="139" spans="1:52" ht="15.75" thickBot="1">
      <c r="A139" s="258">
        <v>28</v>
      </c>
      <c r="B139" s="24" t="s">
        <v>5</v>
      </c>
      <c r="C139" s="36" t="s">
        <v>10</v>
      </c>
      <c r="D139" s="8">
        <v>8.9</v>
      </c>
      <c r="E139" s="8">
        <v>8.9</v>
      </c>
      <c r="F139" s="8">
        <v>8.9</v>
      </c>
      <c r="G139" s="37">
        <f>AVERAGE(D139:F139)</f>
        <v>8.9</v>
      </c>
      <c r="H139" s="241" t="str">
        <f>IF(G139&lt;$I$163,"Under",IF(AND(G139&gt;=$I$163,G139&lt;=$I$165),"Normal",IF(G139&gt;=$I$165,"Over","Prøv igen")))</f>
        <v>Over</v>
      </c>
      <c r="I139" s="76">
        <f>+G139</f>
        <v>8.9</v>
      </c>
      <c r="J139" s="77">
        <f>+G140</f>
        <v>55.484716981132088</v>
      </c>
      <c r="K139" s="83">
        <f>+G141</f>
        <v>7.2264150943396235E-2</v>
      </c>
      <c r="L139" s="79">
        <f>+G142</f>
        <v>161.51008000000002</v>
      </c>
      <c r="M139" s="82">
        <f>+G143</f>
        <v>8.0755040000000005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130"/>
    </row>
    <row r="140" spans="1:52">
      <c r="A140" s="259"/>
      <c r="B140" s="17" t="s">
        <v>3</v>
      </c>
      <c r="C140" s="18" t="s">
        <v>8</v>
      </c>
      <c r="D140" s="11">
        <f>(D139+$Q$6)/$Q$5-$Q$3</f>
        <v>55.484716981132081</v>
      </c>
      <c r="E140" s="11">
        <f>(E139+$Q$6)/$Q$5-$Q$3</f>
        <v>55.484716981132081</v>
      </c>
      <c r="F140" s="11">
        <f>(F139+$Q$6)/$Q$5-$Q$3</f>
        <v>55.484716981132081</v>
      </c>
      <c r="G140" s="30">
        <f>AVERAGE(D140:F140)</f>
        <v>55.484716981132088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130"/>
    </row>
    <row r="141" spans="1:52">
      <c r="A141" s="259"/>
      <c r="B141" s="17" t="s">
        <v>4</v>
      </c>
      <c r="C141" s="19" t="s">
        <v>9</v>
      </c>
      <c r="D141" s="4">
        <f>+(D140+$Q$3)/$Q$2</f>
        <v>7.2264150943396235E-2</v>
      </c>
      <c r="E141" s="4">
        <f>+(E140+$Q$3)/$Q$2</f>
        <v>7.2264150943396235E-2</v>
      </c>
      <c r="F141" s="4">
        <f>+(F140+$Q$3)/$Q$2</f>
        <v>7.2264150943396235E-2</v>
      </c>
      <c r="G141" s="31">
        <f>AVERAGE(D141:F141)</f>
        <v>7.2264150943396235E-2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130"/>
    </row>
    <row r="142" spans="1:52">
      <c r="A142" s="260"/>
      <c r="B142" s="17" t="s">
        <v>6</v>
      </c>
      <c r="C142" s="19" t="s">
        <v>11</v>
      </c>
      <c r="D142" s="11">
        <f>D139*$Q$8</f>
        <v>161.51008000000002</v>
      </c>
      <c r="E142" s="11">
        <f>E139*$Q$8</f>
        <v>161.51008000000002</v>
      </c>
      <c r="F142" s="11">
        <f>F139*$Q$8</f>
        <v>161.51008000000002</v>
      </c>
      <c r="G142" s="30">
        <f t="shared" ref="G142:G143" si="27">AVERAGE(D142:F142)</f>
        <v>161.51008000000002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130"/>
    </row>
    <row r="143" spans="1:52" ht="15.75" thickBot="1">
      <c r="A143" s="261"/>
      <c r="B143" s="20" t="s">
        <v>7</v>
      </c>
      <c r="C143" s="21" t="s">
        <v>12</v>
      </c>
      <c r="D143" s="22">
        <f>$P$10*10*D142/1000</f>
        <v>8.0755040000000005</v>
      </c>
      <c r="E143" s="22">
        <f>$P$10*10*E142/1000</f>
        <v>8.0755040000000005</v>
      </c>
      <c r="F143" s="22">
        <f>$P$10*10*F142/1000</f>
        <v>8.0755040000000005</v>
      </c>
      <c r="G143" s="32">
        <f t="shared" si="27"/>
        <v>8.0755040000000005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130"/>
    </row>
    <row r="144" spans="1:52" ht="15.75" thickBot="1">
      <c r="A144" s="258">
        <v>29</v>
      </c>
      <c r="B144" s="24" t="s">
        <v>5</v>
      </c>
      <c r="C144" s="36" t="s">
        <v>10</v>
      </c>
      <c r="D144" s="8">
        <v>8</v>
      </c>
      <c r="E144" s="8">
        <v>8</v>
      </c>
      <c r="F144" s="8">
        <v>8</v>
      </c>
      <c r="G144" s="37">
        <f>AVERAGE(D144:F144)</f>
        <v>8</v>
      </c>
      <c r="H144" s="241" t="str">
        <f>IF(G144&lt;$I$163,"Under",IF(AND(G144&gt;=$I$163,G144&lt;=$I$165),"Normal",IF(G144&gt;=$I$165,"Over","Prøv igen")))</f>
        <v>Over</v>
      </c>
      <c r="I144" s="76">
        <f>+G144</f>
        <v>8</v>
      </c>
      <c r="J144" s="77">
        <f>+G145</f>
        <v>49.297924528301884</v>
      </c>
      <c r="K144" s="83">
        <f>+G146</f>
        <v>6.6603773584905671E-2</v>
      </c>
      <c r="L144" s="79">
        <f>+G147</f>
        <v>145.17760000000001</v>
      </c>
      <c r="M144" s="82">
        <f>+G148</f>
        <v>7.2588800000000013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130"/>
    </row>
    <row r="145" spans="1:52">
      <c r="A145" s="259"/>
      <c r="B145" s="17" t="s">
        <v>3</v>
      </c>
      <c r="C145" s="18" t="s">
        <v>8</v>
      </c>
      <c r="D145" s="11">
        <f>(D144+$Q$6)/$Q$5-$Q$3</f>
        <v>49.297924528301891</v>
      </c>
      <c r="E145" s="11">
        <f>(E144+$Q$6)/$Q$5-$Q$3</f>
        <v>49.297924528301891</v>
      </c>
      <c r="F145" s="11">
        <f>(F144+$Q$6)/$Q$5-$Q$3</f>
        <v>49.297924528301891</v>
      </c>
      <c r="G145" s="30">
        <f>AVERAGE(D145:F145)</f>
        <v>49.297924528301884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130"/>
    </row>
    <row r="146" spans="1:52">
      <c r="A146" s="259"/>
      <c r="B146" s="17" t="s">
        <v>4</v>
      </c>
      <c r="C146" s="19" t="s">
        <v>9</v>
      </c>
      <c r="D146" s="4">
        <f>+(D145+$Q$3)/$Q$2</f>
        <v>6.6603773584905671E-2</v>
      </c>
      <c r="E146" s="4">
        <f>+(E145+$Q$3)/$Q$2</f>
        <v>6.6603773584905671E-2</v>
      </c>
      <c r="F146" s="4">
        <f>+(F145+$Q$3)/$Q$2</f>
        <v>6.6603773584905671E-2</v>
      </c>
      <c r="G146" s="31">
        <f>AVERAGE(D146:F146)</f>
        <v>6.6603773584905671E-2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130"/>
    </row>
    <row r="147" spans="1:52">
      <c r="A147" s="260"/>
      <c r="B147" s="17" t="s">
        <v>6</v>
      </c>
      <c r="C147" s="19" t="s">
        <v>11</v>
      </c>
      <c r="D147" s="11">
        <f>D144*$Q$8</f>
        <v>145.17760000000001</v>
      </c>
      <c r="E147" s="11">
        <f>E144*$Q$8</f>
        <v>145.17760000000001</v>
      </c>
      <c r="F147" s="11">
        <f>F144*$Q$8</f>
        <v>145.17760000000001</v>
      </c>
      <c r="G147" s="30">
        <f t="shared" ref="G147:G148" si="28">AVERAGE(D147:F147)</f>
        <v>145.17760000000001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130"/>
    </row>
    <row r="148" spans="1:52" ht="15.75" thickBot="1">
      <c r="A148" s="261"/>
      <c r="B148" s="20" t="s">
        <v>7</v>
      </c>
      <c r="C148" s="21" t="s">
        <v>12</v>
      </c>
      <c r="D148" s="22">
        <f>$P$10*10*D147/1000</f>
        <v>7.2588800000000013</v>
      </c>
      <c r="E148" s="22">
        <f>$P$10*10*E147/1000</f>
        <v>7.2588800000000013</v>
      </c>
      <c r="F148" s="22">
        <f>$P$10*10*F147/1000</f>
        <v>7.2588800000000013</v>
      </c>
      <c r="G148" s="32">
        <f t="shared" si="28"/>
        <v>7.2588800000000013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130"/>
    </row>
    <row r="149" spans="1:52" ht="15.75" thickBot="1">
      <c r="A149" s="258">
        <v>30</v>
      </c>
      <c r="B149" s="24" t="s">
        <v>5</v>
      </c>
      <c r="C149" s="36" t="s">
        <v>10</v>
      </c>
      <c r="D149" s="8">
        <v>8</v>
      </c>
      <c r="E149" s="8">
        <v>8</v>
      </c>
      <c r="F149" s="8">
        <v>8</v>
      </c>
      <c r="G149" s="37">
        <f>AVERAGE(D149:F149)</f>
        <v>8</v>
      </c>
      <c r="H149" s="241" t="str">
        <f>IF(G149&lt;$I$163,"Under",IF(AND(G149&gt;=$I$163,G149&lt;=$I$165),"Normal",IF(G149&gt;=$I$165,"Over","Prøv igen")))</f>
        <v>Over</v>
      </c>
      <c r="I149" s="76">
        <f>+G149</f>
        <v>8</v>
      </c>
      <c r="J149" s="77">
        <f>+G150</f>
        <v>49.297924528301884</v>
      </c>
      <c r="K149" s="83">
        <f>+G151</f>
        <v>6.6603773584905671E-2</v>
      </c>
      <c r="L149" s="79">
        <f>+G152</f>
        <v>145.17760000000001</v>
      </c>
      <c r="M149" s="82">
        <f>+G153</f>
        <v>7.2588800000000013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130"/>
    </row>
    <row r="150" spans="1:52">
      <c r="A150" s="259"/>
      <c r="B150" s="17" t="s">
        <v>3</v>
      </c>
      <c r="C150" s="18" t="s">
        <v>8</v>
      </c>
      <c r="D150" s="11">
        <f>(D149+$Q$6)/$Q$5-$Q$3</f>
        <v>49.297924528301891</v>
      </c>
      <c r="E150" s="11">
        <f>(E149+$Q$6)/$Q$5-$Q$3</f>
        <v>49.297924528301891</v>
      </c>
      <c r="F150" s="11">
        <f>(F149+$Q$6)/$Q$5-$Q$3</f>
        <v>49.297924528301891</v>
      </c>
      <c r="G150" s="30">
        <f>AVERAGE(D150:F150)</f>
        <v>49.297924528301884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130"/>
    </row>
    <row r="151" spans="1:52">
      <c r="A151" s="259"/>
      <c r="B151" s="17" t="s">
        <v>4</v>
      </c>
      <c r="C151" s="19" t="s">
        <v>9</v>
      </c>
      <c r="D151" s="4">
        <f>+(D150+$Q$3)/$Q$2</f>
        <v>6.6603773584905671E-2</v>
      </c>
      <c r="E151" s="4">
        <f>+(E150+$Q$3)/$Q$2</f>
        <v>6.6603773584905671E-2</v>
      </c>
      <c r="F151" s="4">
        <f>+(F150+$Q$3)/$Q$2</f>
        <v>6.6603773584905671E-2</v>
      </c>
      <c r="G151" s="31">
        <f>AVERAGE(D151:F151)</f>
        <v>6.6603773584905671E-2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130"/>
    </row>
    <row r="152" spans="1:52">
      <c r="A152" s="260"/>
      <c r="B152" s="17" t="s">
        <v>6</v>
      </c>
      <c r="C152" s="19" t="s">
        <v>11</v>
      </c>
      <c r="D152" s="11">
        <f>D149*$Q$8</f>
        <v>145.17760000000001</v>
      </c>
      <c r="E152" s="11">
        <f>E149*$Q$8</f>
        <v>145.17760000000001</v>
      </c>
      <c r="F152" s="11">
        <f>F149*$Q$8</f>
        <v>145.17760000000001</v>
      </c>
      <c r="G152" s="30">
        <f t="shared" ref="G152:G153" si="29">AVERAGE(D152:F152)</f>
        <v>145.17760000000001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130"/>
    </row>
    <row r="153" spans="1:52" ht="15.75" thickBot="1">
      <c r="A153" s="261"/>
      <c r="B153" s="20" t="s">
        <v>7</v>
      </c>
      <c r="C153" s="21" t="s">
        <v>12</v>
      </c>
      <c r="D153" s="22">
        <f>$P$10*10*D152/1000</f>
        <v>7.2588800000000013</v>
      </c>
      <c r="E153" s="22">
        <f>$P$10*10*E152/1000</f>
        <v>7.2588800000000013</v>
      </c>
      <c r="F153" s="22">
        <f>$P$10*10*F152/1000</f>
        <v>7.2588800000000013</v>
      </c>
      <c r="G153" s="32">
        <f t="shared" si="29"/>
        <v>7.2588800000000013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130"/>
    </row>
    <row r="154" spans="1:52" ht="15.75" thickBot="1">
      <c r="A154" s="255">
        <v>31</v>
      </c>
      <c r="B154" s="24" t="s">
        <v>5</v>
      </c>
      <c r="C154" s="36" t="s">
        <v>10</v>
      </c>
      <c r="D154" s="8">
        <v>9.3000000000000007</v>
      </c>
      <c r="E154" s="8">
        <v>9.3000000000000007</v>
      </c>
      <c r="F154" s="8">
        <v>9.3000000000000007</v>
      </c>
      <c r="G154" s="37">
        <f>AVERAGE(D154:F154)</f>
        <v>9.3000000000000007</v>
      </c>
      <c r="H154" s="244" t="str">
        <f>IF(G154&lt;$I$163,"Under",IF(AND(G154&gt;=$I$163,G154&lt;=$I$165),"Normal",IF(G154&gt;=$I$165,"Over","Prøv igen")))</f>
        <v>Over</v>
      </c>
      <c r="I154" s="76">
        <f>+G154</f>
        <v>9.3000000000000007</v>
      </c>
      <c r="J154" s="77">
        <f>+G155</f>
        <v>58.234402515723275</v>
      </c>
      <c r="K154" s="83">
        <f>+G156</f>
        <v>7.4779874213836486E-2</v>
      </c>
      <c r="L154" s="79">
        <f>+G157</f>
        <v>168.76896000000002</v>
      </c>
      <c r="M154" s="82">
        <f>+G158</f>
        <v>8.4384480000000011</v>
      </c>
      <c r="N154" s="81">
        <v>31</v>
      </c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130"/>
    </row>
    <row r="155" spans="1:52">
      <c r="A155" s="256"/>
      <c r="B155" s="17" t="s">
        <v>3</v>
      </c>
      <c r="C155" s="18" t="s">
        <v>8</v>
      </c>
      <c r="D155" s="11">
        <f>(D154+$Q$6)/$Q$5-$Q$3</f>
        <v>58.234402515723275</v>
      </c>
      <c r="E155" s="11">
        <f>(E154+$Q$6)/$Q$5-$Q$3</f>
        <v>58.234402515723275</v>
      </c>
      <c r="F155" s="11">
        <f>(F154+$Q$6)/$Q$5-$Q$3</f>
        <v>58.234402515723275</v>
      </c>
      <c r="G155" s="30">
        <f>AVERAGE(D155:F155)</f>
        <v>58.234402515723275</v>
      </c>
      <c r="H155" s="245"/>
      <c r="I155" s="145"/>
      <c r="J155" s="146"/>
      <c r="K155" s="146"/>
      <c r="L155" s="146"/>
      <c r="M155" s="146"/>
      <c r="N155" s="194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130"/>
    </row>
    <row r="156" spans="1:52">
      <c r="A156" s="256"/>
      <c r="B156" s="17" t="s">
        <v>4</v>
      </c>
      <c r="C156" s="19" t="s">
        <v>9</v>
      </c>
      <c r="D156" s="4">
        <f>+(D155+$Q$3)/$Q$2</f>
        <v>7.4779874213836486E-2</v>
      </c>
      <c r="E156" s="4">
        <f>+(E155+$Q$3)/$Q$2</f>
        <v>7.4779874213836486E-2</v>
      </c>
      <c r="F156" s="4">
        <f>+(F155+$Q$3)/$Q$2</f>
        <v>7.4779874213836486E-2</v>
      </c>
      <c r="G156" s="31">
        <f>AVERAGE(D156:F156)</f>
        <v>7.4779874213836486E-2</v>
      </c>
      <c r="H156" s="245"/>
      <c r="I156" s="148"/>
      <c r="J156" s="149"/>
      <c r="K156" s="149"/>
      <c r="L156" s="149"/>
      <c r="M156" s="149"/>
      <c r="N156" s="195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130"/>
    </row>
    <row r="157" spans="1:52">
      <c r="A157" s="256"/>
      <c r="B157" s="17" t="s">
        <v>6</v>
      </c>
      <c r="C157" s="19" t="s">
        <v>11</v>
      </c>
      <c r="D157" s="11">
        <f>D154*$Q$8</f>
        <v>168.76896000000002</v>
      </c>
      <c r="E157" s="11">
        <f>E154*$Q$8</f>
        <v>168.76896000000002</v>
      </c>
      <c r="F157" s="11">
        <f>F154*$Q$8</f>
        <v>168.76896000000002</v>
      </c>
      <c r="G157" s="30">
        <f t="shared" ref="G157:G158" si="30">AVERAGE(D157:F157)</f>
        <v>168.76896000000002</v>
      </c>
      <c r="H157" s="245"/>
      <c r="I157" s="148"/>
      <c r="J157" s="149"/>
      <c r="K157" s="149"/>
      <c r="L157" s="149"/>
      <c r="M157" s="149"/>
      <c r="N157" s="195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130"/>
    </row>
    <row r="158" spans="1:52" ht="15.75" thickBot="1">
      <c r="A158" s="257"/>
      <c r="B158" s="20" t="s">
        <v>7</v>
      </c>
      <c r="C158" s="21" t="s">
        <v>12</v>
      </c>
      <c r="D158" s="22">
        <f>$P$10*10*D157/1000</f>
        <v>8.4384480000000011</v>
      </c>
      <c r="E158" s="22">
        <f>$P$10*10*E157/1000</f>
        <v>8.4384480000000011</v>
      </c>
      <c r="F158" s="22">
        <f>$P$10*10*F157/1000</f>
        <v>8.4384480000000011</v>
      </c>
      <c r="G158" s="32">
        <f t="shared" si="30"/>
        <v>8.4384480000000011</v>
      </c>
      <c r="H158" s="246"/>
      <c r="I158" s="151"/>
      <c r="J158" s="152"/>
      <c r="K158" s="152"/>
      <c r="L158" s="152"/>
      <c r="M158" s="152"/>
      <c r="N158" s="196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130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9.241935483870968</v>
      </c>
      <c r="J159" s="50">
        <f>(AVERAGE(J4:J154))</f>
        <v>57.835254615540663</v>
      </c>
      <c r="K159" s="60">
        <f>(AVERAGE(K4:K154))</f>
        <v>7.4414688577804838E-2</v>
      </c>
      <c r="L159" s="50">
        <f>(AVERAGE(L4:L154))</f>
        <v>167.71525161290327</v>
      </c>
      <c r="M159" s="49">
        <f>(AVERAGE(M4:M154))</f>
        <v>8.3857625806451619</v>
      </c>
      <c r="N159" s="61" t="str">
        <f>CONCATENATE(G3,A2,B2)</f>
        <v>Avg Aug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130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130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130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130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130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130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130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129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130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176" t="s">
        <v>87</v>
      </c>
      <c r="J167" s="42"/>
      <c r="K167" s="129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130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129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130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134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31"/>
    </row>
  </sheetData>
  <mergeCells count="75">
    <mergeCell ref="P14:Q14"/>
    <mergeCell ref="A1:H1"/>
    <mergeCell ref="A2:A3"/>
    <mergeCell ref="B2:C3"/>
    <mergeCell ref="D2:G2"/>
    <mergeCell ref="I3:M3"/>
    <mergeCell ref="A4:A8"/>
    <mergeCell ref="H4:H8"/>
    <mergeCell ref="A19:A23"/>
    <mergeCell ref="H19:H23"/>
    <mergeCell ref="A24:A28"/>
    <mergeCell ref="H24:H28"/>
    <mergeCell ref="A9:A13"/>
    <mergeCell ref="H9:H13"/>
    <mergeCell ref="A14:A18"/>
    <mergeCell ref="H14:H18"/>
    <mergeCell ref="A39:A43"/>
    <mergeCell ref="H39:H43"/>
    <mergeCell ref="A44:A48"/>
    <mergeCell ref="H44:H48"/>
    <mergeCell ref="A29:A33"/>
    <mergeCell ref="H29:H33"/>
    <mergeCell ref="A34:A38"/>
    <mergeCell ref="H34:H38"/>
    <mergeCell ref="A59:A63"/>
    <mergeCell ref="H59:H63"/>
    <mergeCell ref="A64:A68"/>
    <mergeCell ref="H64:H68"/>
    <mergeCell ref="A49:A53"/>
    <mergeCell ref="H49:H53"/>
    <mergeCell ref="A54:A58"/>
    <mergeCell ref="H54:H58"/>
    <mergeCell ref="A79:A83"/>
    <mergeCell ref="H79:H83"/>
    <mergeCell ref="A84:A88"/>
    <mergeCell ref="H84:H88"/>
    <mergeCell ref="A69:A73"/>
    <mergeCell ref="H69:H73"/>
    <mergeCell ref="A74:A78"/>
    <mergeCell ref="H74:H78"/>
    <mergeCell ref="A99:A103"/>
    <mergeCell ref="H99:H103"/>
    <mergeCell ref="A104:A108"/>
    <mergeCell ref="H104:H108"/>
    <mergeCell ref="A89:A93"/>
    <mergeCell ref="H89:H93"/>
    <mergeCell ref="A94:A98"/>
    <mergeCell ref="H94:H98"/>
    <mergeCell ref="A119:A123"/>
    <mergeCell ref="H119:H123"/>
    <mergeCell ref="A124:A128"/>
    <mergeCell ref="H124:H128"/>
    <mergeCell ref="A109:A113"/>
    <mergeCell ref="H109:H113"/>
    <mergeCell ref="A114:A118"/>
    <mergeCell ref="H114:H118"/>
    <mergeCell ref="A139:A143"/>
    <mergeCell ref="H139:H143"/>
    <mergeCell ref="A144:A148"/>
    <mergeCell ref="H144:H148"/>
    <mergeCell ref="A129:A133"/>
    <mergeCell ref="H129:H133"/>
    <mergeCell ref="A134:A138"/>
    <mergeCell ref="H134:H138"/>
    <mergeCell ref="I160:M160"/>
    <mergeCell ref="N160:N165"/>
    <mergeCell ref="B162:G162"/>
    <mergeCell ref="I162:M162"/>
    <mergeCell ref="B163:G163"/>
    <mergeCell ref="I164:M164"/>
    <mergeCell ref="A149:A153"/>
    <mergeCell ref="H149:H153"/>
    <mergeCell ref="A154:A158"/>
    <mergeCell ref="H154:H158"/>
    <mergeCell ref="B160:G160"/>
  </mergeCells>
  <dataValidations disablePrompts="1"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Z169"/>
  <sheetViews>
    <sheetView zoomScaleNormal="100" workbookViewId="0">
      <selection sqref="A1:H1"/>
    </sheetView>
  </sheetViews>
  <sheetFormatPr defaultRowHeight="15"/>
  <cols>
    <col min="1" max="1" width="9.7109375" style="192" bestFit="1" customWidth="1"/>
    <col min="2" max="2" width="30.7109375" customWidth="1"/>
    <col min="3" max="3" width="11.7109375" bestFit="1" customWidth="1"/>
    <col min="4" max="8" width="10.7109375" customWidth="1"/>
    <col min="9" max="9" width="15.85546875" bestFit="1" customWidth="1"/>
    <col min="10" max="10" width="4.85546875" bestFit="1" customWidth="1"/>
    <col min="11" max="11" width="5.5703125" bestFit="1" customWidth="1"/>
    <col min="12" max="12" width="14.42578125" bestFit="1" customWidth="1"/>
    <col min="13" max="13" width="20.5703125" bestFit="1" customWidth="1"/>
    <col min="14" max="14" width="17.28515625" bestFit="1" customWidth="1"/>
    <col min="15" max="15" width="3.7109375" customWidth="1"/>
    <col min="16" max="16" width="33.7109375" bestFit="1" customWidth="1"/>
    <col min="17" max="17" width="8" bestFit="1" customWidth="1"/>
    <col min="18" max="18" width="3.7109375" customWidth="1"/>
    <col min="19" max="19" width="38.28515625" bestFit="1" customWidth="1"/>
    <col min="20" max="20" width="10.140625" bestFit="1" customWidth="1"/>
  </cols>
  <sheetData>
    <row r="1" spans="1:52" ht="15.75">
      <c r="A1" s="266" t="str">
        <f>+Januar!A1</f>
        <v>Blodsukkermålinger</v>
      </c>
      <c r="B1" s="267"/>
      <c r="C1" s="267"/>
      <c r="D1" s="267"/>
      <c r="E1" s="267"/>
      <c r="F1" s="267"/>
      <c r="G1" s="267"/>
      <c r="H1" s="268"/>
      <c r="I1" s="51" t="s">
        <v>31</v>
      </c>
      <c r="J1" s="52" t="s">
        <v>27</v>
      </c>
      <c r="K1" s="53" t="s">
        <v>28</v>
      </c>
      <c r="L1" s="54" t="s">
        <v>29</v>
      </c>
      <c r="M1" s="55" t="s">
        <v>30</v>
      </c>
      <c r="N1" s="34" t="str">
        <f>+A2</f>
        <v xml:space="preserve">Sep </v>
      </c>
      <c r="O1" s="92"/>
      <c r="P1" s="138" t="s">
        <v>45</v>
      </c>
      <c r="Q1" s="92"/>
      <c r="R1" s="92"/>
      <c r="S1" s="179" t="s">
        <v>77</v>
      </c>
      <c r="T1" s="181">
        <f>(T4+Q6)/(Q4/Q2)-Q3</f>
        <v>57.835254615540691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132"/>
    </row>
    <row r="2" spans="1:52" ht="15.75" thickBot="1">
      <c r="A2" s="247" t="s">
        <v>70</v>
      </c>
      <c r="B2" s="276">
        <f>+Januar!B2</f>
        <v>2019</v>
      </c>
      <c r="C2" s="276"/>
      <c r="D2" s="252" t="str">
        <f>+Januar!D2</f>
        <v>Målinger før maden</v>
      </c>
      <c r="E2" s="253"/>
      <c r="F2" s="253"/>
      <c r="G2" s="254"/>
      <c r="H2" s="136">
        <f>+Januar!H2</f>
        <v>19</v>
      </c>
      <c r="I2" s="113">
        <f>+August!I159</f>
        <v>9.241935483870968</v>
      </c>
      <c r="J2" s="140">
        <f>+August!J159</f>
        <v>57.835254615540663</v>
      </c>
      <c r="K2" s="113">
        <f>+August!K159</f>
        <v>7.4414688577804838E-2</v>
      </c>
      <c r="L2" s="113">
        <f>+August!L159</f>
        <v>167.71525161290327</v>
      </c>
      <c r="M2" s="113">
        <f>+August!M159</f>
        <v>8.3857625806451619</v>
      </c>
      <c r="N2" s="90" t="str">
        <f>CONCATENATE(G3,August!$H$3)</f>
        <v>Avg Aug</v>
      </c>
      <c r="O2" s="42"/>
      <c r="P2" s="94" t="s">
        <v>17</v>
      </c>
      <c r="Q2" s="94">
        <v>1093</v>
      </c>
      <c r="R2" s="42"/>
      <c r="S2" s="176" t="s">
        <v>78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30"/>
    </row>
    <row r="3" spans="1:52" ht="15.75" thickBot="1">
      <c r="A3" s="248"/>
      <c r="B3" s="277"/>
      <c r="C3" s="277"/>
      <c r="D3" s="137" t="str">
        <f>+Januar!D3</f>
        <v>Morgen</v>
      </c>
      <c r="E3" s="137" t="str">
        <f>+Januar!E3</f>
        <v>Middag</v>
      </c>
      <c r="F3" s="137" t="str">
        <f>+Januar!F3</f>
        <v>Aften</v>
      </c>
      <c r="G3" s="137" t="str">
        <f>+Januar!G3</f>
        <v xml:space="preserve">Avg </v>
      </c>
      <c r="H3" s="91" t="s">
        <v>51</v>
      </c>
      <c r="I3" s="249" t="str">
        <f>+Januar!I3</f>
        <v>Aktuelle middel værdier for denne måned</v>
      </c>
      <c r="J3" s="250"/>
      <c r="K3" s="250"/>
      <c r="L3" s="250"/>
      <c r="M3" s="251"/>
      <c r="N3" s="130" t="s">
        <v>0</v>
      </c>
      <c r="O3" s="42"/>
      <c r="P3" s="94" t="s">
        <v>18</v>
      </c>
      <c r="Q3" s="94">
        <v>23.5</v>
      </c>
      <c r="R3" s="42"/>
      <c r="S3" s="42" t="str">
        <f>CONCATENATE(A2,B2)</f>
        <v>Sep 2019</v>
      </c>
      <c r="T3" s="135" t="str">
        <f>+N2</f>
        <v>Avg Aug</v>
      </c>
      <c r="U3" s="129">
        <v>1</v>
      </c>
      <c r="V3" s="129">
        <v>2</v>
      </c>
      <c r="W3" s="129">
        <v>3</v>
      </c>
      <c r="X3" s="129">
        <v>4</v>
      </c>
      <c r="Y3" s="129">
        <v>5</v>
      </c>
      <c r="Z3" s="129">
        <v>6</v>
      </c>
      <c r="AA3" s="129">
        <v>7</v>
      </c>
      <c r="AB3" s="129">
        <v>8</v>
      </c>
      <c r="AC3" s="129">
        <v>9</v>
      </c>
      <c r="AD3" s="129">
        <v>10</v>
      </c>
      <c r="AE3" s="129">
        <v>11</v>
      </c>
      <c r="AF3" s="129">
        <v>12</v>
      </c>
      <c r="AG3" s="129">
        <v>13</v>
      </c>
      <c r="AH3" s="129">
        <v>14</v>
      </c>
      <c r="AI3" s="129">
        <v>15</v>
      </c>
      <c r="AJ3" s="129">
        <v>16</v>
      </c>
      <c r="AK3" s="129">
        <v>17</v>
      </c>
      <c r="AL3" s="129">
        <v>18</v>
      </c>
      <c r="AM3" s="129">
        <v>19</v>
      </c>
      <c r="AN3" s="129">
        <v>20</v>
      </c>
      <c r="AO3" s="129">
        <v>21</v>
      </c>
      <c r="AP3" s="129">
        <v>22</v>
      </c>
      <c r="AQ3" s="129">
        <v>23</v>
      </c>
      <c r="AR3" s="129">
        <v>24</v>
      </c>
      <c r="AS3" s="129">
        <v>25</v>
      </c>
      <c r="AT3" s="129">
        <v>26</v>
      </c>
      <c r="AU3" s="129">
        <v>27</v>
      </c>
      <c r="AV3" s="129">
        <v>28</v>
      </c>
      <c r="AW3" s="129">
        <v>29</v>
      </c>
      <c r="AX3" s="129">
        <v>30</v>
      </c>
      <c r="AY3" s="129"/>
      <c r="AZ3" s="95" t="str">
        <f>CONCATENATE("Avg.",H3)</f>
        <v>Avg.Sep</v>
      </c>
    </row>
    <row r="4" spans="1:52" ht="15.75" thickBot="1">
      <c r="A4" s="255">
        <v>1</v>
      </c>
      <c r="B4" s="44" t="s">
        <v>5</v>
      </c>
      <c r="C4" s="35" t="s">
        <v>10</v>
      </c>
      <c r="D4" s="8">
        <v>9.9</v>
      </c>
      <c r="E4" s="8">
        <v>9.9</v>
      </c>
      <c r="F4" s="8">
        <v>9.9</v>
      </c>
      <c r="G4" s="41">
        <f>AVERAGE(D4:F4)</f>
        <v>9.9</v>
      </c>
      <c r="H4" s="241" t="str">
        <f>IF(G4&lt;$I$163,"Under",IF(AND(G4&gt;=$I$163,G4&lt;=$I$165),"Normal",IF(G4&gt;=$I$165,"Over","Prøv igen")))</f>
        <v>Over</v>
      </c>
      <c r="I4" s="84">
        <f>+G4</f>
        <v>9.9</v>
      </c>
      <c r="J4" s="85">
        <f>+G5</f>
        <v>62.358930817610066</v>
      </c>
      <c r="K4" s="86">
        <f>+G6</f>
        <v>7.8553459119496863E-2</v>
      </c>
      <c r="L4" s="87">
        <f>+G7</f>
        <v>179.65728000000001</v>
      </c>
      <c r="M4" s="88">
        <f>+G8</f>
        <v>8.9828640000000011</v>
      </c>
      <c r="N4" s="81">
        <v>1</v>
      </c>
      <c r="O4" s="42"/>
      <c r="P4" s="94" t="s">
        <v>19</v>
      </c>
      <c r="Q4" s="94">
        <v>159</v>
      </c>
      <c r="R4" s="42"/>
      <c r="S4" s="96" t="str">
        <f>CONCATENATE(B4,C4)</f>
        <v xml:space="preserve"> Glucose middel P (fra HbA1c IFCC) [mmol/L]</v>
      </c>
      <c r="T4" s="114">
        <f>+I2</f>
        <v>9.241935483870968</v>
      </c>
      <c r="U4" s="97">
        <f>+I4</f>
        <v>9.9</v>
      </c>
      <c r="V4" s="97">
        <f>+I9</f>
        <v>9</v>
      </c>
      <c r="W4" s="97">
        <f>+I14</f>
        <v>9.9</v>
      </c>
      <c r="X4" s="97">
        <f>+I19</f>
        <v>9</v>
      </c>
      <c r="Y4" s="97">
        <f>+I24</f>
        <v>9</v>
      </c>
      <c r="Z4" s="97">
        <f>+I29</f>
        <v>9.9</v>
      </c>
      <c r="AA4" s="97">
        <f>+I34</f>
        <v>9</v>
      </c>
      <c r="AB4" s="97">
        <f>+I39</f>
        <v>9</v>
      </c>
      <c r="AC4" s="97">
        <f>+I44</f>
        <v>10.800000000000002</v>
      </c>
      <c r="AD4" s="97">
        <f>+I49</f>
        <v>9</v>
      </c>
      <c r="AE4" s="97">
        <f>+I54</f>
        <v>9.1</v>
      </c>
      <c r="AF4" s="97">
        <f>+I59</f>
        <v>11.699999999999998</v>
      </c>
      <c r="AG4" s="97">
        <f>+I64</f>
        <v>9</v>
      </c>
      <c r="AH4" s="97">
        <f>+I69</f>
        <v>9</v>
      </c>
      <c r="AI4" s="97">
        <f>+I74</f>
        <v>11.1</v>
      </c>
      <c r="AJ4" s="97">
        <f>+I79</f>
        <v>9</v>
      </c>
      <c r="AK4" s="97">
        <f>+I84</f>
        <v>9</v>
      </c>
      <c r="AL4" s="97">
        <f>+I89</f>
        <v>10.699999999999998</v>
      </c>
      <c r="AM4" s="97">
        <f>+I94</f>
        <v>9</v>
      </c>
      <c r="AN4" s="97">
        <f>+I99</f>
        <v>9</v>
      </c>
      <c r="AO4" s="97">
        <f>+I104</f>
        <v>7.8</v>
      </c>
      <c r="AP4" s="97">
        <f>+I109</f>
        <v>9</v>
      </c>
      <c r="AQ4" s="97">
        <f>+I114</f>
        <v>9</v>
      </c>
      <c r="AR4" s="97">
        <f>+I119</f>
        <v>9.6</v>
      </c>
      <c r="AS4" s="97">
        <f>+I124</f>
        <v>9</v>
      </c>
      <c r="AT4" s="97">
        <f>+I129</f>
        <v>9</v>
      </c>
      <c r="AU4" s="97">
        <f>+I134</f>
        <v>9</v>
      </c>
      <c r="AV4" s="97">
        <f>+I139</f>
        <v>9</v>
      </c>
      <c r="AW4" s="97">
        <f>+I144</f>
        <v>9</v>
      </c>
      <c r="AX4" s="97">
        <f>+I149</f>
        <v>9</v>
      </c>
      <c r="AY4" s="97">
        <f>+I154</f>
        <v>0</v>
      </c>
      <c r="AZ4" s="98">
        <f>AVERAGE(U4:AY4)</f>
        <v>9.0483870967741939</v>
      </c>
    </row>
    <row r="5" spans="1:52">
      <c r="A5" s="256"/>
      <c r="B5" s="45" t="s">
        <v>3</v>
      </c>
      <c r="C5" s="9" t="s">
        <v>8</v>
      </c>
      <c r="D5" s="10">
        <f>(D4+$Q$6)/$Q$5-$Q$3</f>
        <v>62.358930817610073</v>
      </c>
      <c r="E5" s="10">
        <f>(E4+$Q$6)/$Q$5-$Q$3</f>
        <v>62.358930817610073</v>
      </c>
      <c r="F5" s="10">
        <f>(F4+$Q$6)/$Q$5-$Q$3</f>
        <v>62.358930817610073</v>
      </c>
      <c r="G5" s="28">
        <f>AVERAGE(D5:F5)</f>
        <v>62.358930817610066</v>
      </c>
      <c r="H5" s="242"/>
      <c r="I5" s="145"/>
      <c r="J5" s="146"/>
      <c r="K5" s="146"/>
      <c r="L5" s="146"/>
      <c r="M5" s="146"/>
      <c r="N5" s="194"/>
      <c r="O5" s="42"/>
      <c r="P5" s="94" t="s">
        <v>20</v>
      </c>
      <c r="Q5" s="99">
        <f>Q4/Q2</f>
        <v>0.14547118023787739</v>
      </c>
      <c r="R5" s="42"/>
      <c r="S5" s="100" t="str">
        <f>CONCATENATE(B5,C5)</f>
        <v xml:space="preserve">Hæmoglobin A1c (IFCC)  [mmol/mol]  </v>
      </c>
      <c r="T5" s="233">
        <f>+J2</f>
        <v>57.835254615540663</v>
      </c>
      <c r="U5" s="101">
        <f>+J4</f>
        <v>62.358930817610066</v>
      </c>
      <c r="V5" s="101">
        <f>+J9</f>
        <v>56.17213836477989</v>
      </c>
      <c r="W5" s="101">
        <f>+J14</f>
        <v>62.358930817610066</v>
      </c>
      <c r="X5" s="101">
        <f>+J19</f>
        <v>56.17213836477989</v>
      </c>
      <c r="Y5" s="101">
        <f>+J24</f>
        <v>56.17213836477989</v>
      </c>
      <c r="Z5" s="101">
        <f>+J29</f>
        <v>62.358930817610066</v>
      </c>
      <c r="AA5" s="101">
        <f>+J34</f>
        <v>56.17213836477989</v>
      </c>
      <c r="AB5" s="101">
        <f>+J39</f>
        <v>56.17213836477989</v>
      </c>
      <c r="AC5" s="101">
        <f>+J44</f>
        <v>68.545723270440263</v>
      </c>
      <c r="AD5" s="101">
        <f>+J49</f>
        <v>56.17213836477989</v>
      </c>
      <c r="AE5" s="101">
        <f>+J54</f>
        <v>56.859559748427671</v>
      </c>
      <c r="AF5" s="101">
        <f>+J59</f>
        <v>74.732515723270438</v>
      </c>
      <c r="AG5" s="101">
        <f>+J64</f>
        <v>56.17213836477989</v>
      </c>
      <c r="AH5" s="101">
        <f>+J69</f>
        <v>56.17213836477989</v>
      </c>
      <c r="AI5" s="101">
        <f>+J74</f>
        <v>70.607987421383655</v>
      </c>
      <c r="AJ5" s="101">
        <f>+J79</f>
        <v>56.17213836477989</v>
      </c>
      <c r="AK5" s="101">
        <f>+J84</f>
        <v>56.17213836477989</v>
      </c>
      <c r="AL5" s="101">
        <f>+J89</f>
        <v>67.858301886792461</v>
      </c>
      <c r="AM5" s="101">
        <f>+J94</f>
        <v>56.17213836477989</v>
      </c>
      <c r="AN5" s="101">
        <f>+J99</f>
        <v>56.17213836477989</v>
      </c>
      <c r="AO5" s="101">
        <f>+J104</f>
        <v>47.923081761006301</v>
      </c>
      <c r="AP5" s="101">
        <f>+J109</f>
        <v>56.17213836477989</v>
      </c>
      <c r="AQ5" s="101">
        <f>+J114</f>
        <v>56.17213836477989</v>
      </c>
      <c r="AR5" s="101">
        <f>+J119</f>
        <v>60.29666666666666</v>
      </c>
      <c r="AS5" s="101">
        <f>+J124</f>
        <v>56.17213836477989</v>
      </c>
      <c r="AT5" s="101">
        <f>+J129</f>
        <v>56.17213836477989</v>
      </c>
      <c r="AU5" s="101">
        <f>+J134</f>
        <v>56.17213836477989</v>
      </c>
      <c r="AV5" s="101">
        <f>+J139</f>
        <v>56.17213836477989</v>
      </c>
      <c r="AW5" s="101">
        <f>+J144</f>
        <v>56.17213836477989</v>
      </c>
      <c r="AX5" s="101">
        <f>+J149</f>
        <v>56.17213836477989</v>
      </c>
      <c r="AY5" s="101">
        <f>+J154</f>
        <v>0</v>
      </c>
      <c r="AZ5" s="178">
        <f>AVERAGE(U5:AY5)</f>
        <v>56.688496652464991</v>
      </c>
    </row>
    <row r="6" spans="1:52">
      <c r="A6" s="256"/>
      <c r="B6" s="46" t="s">
        <v>4</v>
      </c>
      <c r="C6" s="12" t="s">
        <v>9</v>
      </c>
      <c r="D6" s="1">
        <f>+(D5+$Q$3)/$Q$2</f>
        <v>7.8553459119496863E-2</v>
      </c>
      <c r="E6" s="1">
        <f>+(E5+$Q$3)/$Q$2</f>
        <v>7.8553459119496863E-2</v>
      </c>
      <c r="F6" s="1">
        <f>+(F5+$Q$3)/$Q$2</f>
        <v>7.8553459119496863E-2</v>
      </c>
      <c r="G6" s="4">
        <f>AVERAGE(D6:F6)</f>
        <v>7.8553459119496863E-2</v>
      </c>
      <c r="H6" s="242"/>
      <c r="I6" s="148"/>
      <c r="J6" s="149"/>
      <c r="K6" s="149"/>
      <c r="L6" s="149"/>
      <c r="M6" s="149"/>
      <c r="N6" s="195"/>
      <c r="O6" s="42"/>
      <c r="P6" s="94" t="s">
        <v>21</v>
      </c>
      <c r="Q6" s="94">
        <v>2.59</v>
      </c>
      <c r="R6" s="42"/>
      <c r="S6" t="str">
        <f>CONCATENATE(S5,S2,S4)</f>
        <v>Hæmoglobin A1c (IFCC)  [mmol/mol]   &amp;                                Glucose middel P (fra HbA1c IFCC) [mmol/L]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0"/>
    </row>
    <row r="7" spans="1:52">
      <c r="A7" s="256"/>
      <c r="B7" s="47" t="s">
        <v>6</v>
      </c>
      <c r="C7" s="13" t="s">
        <v>11</v>
      </c>
      <c r="D7" s="14">
        <f>D4*$Q$8</f>
        <v>179.65728000000001</v>
      </c>
      <c r="E7" s="14">
        <f>E4*$Q$8</f>
        <v>179.65728000000001</v>
      </c>
      <c r="F7" s="14">
        <f>F4*$Q$8</f>
        <v>179.65728000000001</v>
      </c>
      <c r="G7" s="28">
        <f t="shared" ref="G7:G8" si="0">AVERAGE(D7:F7)</f>
        <v>179.65728000000001</v>
      </c>
      <c r="H7" s="242"/>
      <c r="I7" s="148"/>
      <c r="J7" s="149"/>
      <c r="K7" s="149"/>
      <c r="L7" s="149"/>
      <c r="M7" s="149"/>
      <c r="N7" s="195"/>
      <c r="O7" s="42"/>
      <c r="P7" s="94" t="s">
        <v>22</v>
      </c>
      <c r="Q7" s="94">
        <v>8.84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130"/>
    </row>
    <row r="8" spans="1:52" ht="15.75" thickBot="1">
      <c r="A8" s="257"/>
      <c r="B8" s="48" t="s">
        <v>7</v>
      </c>
      <c r="C8" s="15" t="s">
        <v>12</v>
      </c>
      <c r="D8" s="16">
        <f>$P$10*10*D7/1000</f>
        <v>8.9828640000000011</v>
      </c>
      <c r="E8" s="16">
        <f>$P$10*10*E7/1000</f>
        <v>8.9828640000000011</v>
      </c>
      <c r="F8" s="16">
        <f>$P$10*10*F7/1000</f>
        <v>8.9828640000000011</v>
      </c>
      <c r="G8" s="40">
        <f t="shared" si="0"/>
        <v>8.9828640000000011</v>
      </c>
      <c r="H8" s="243"/>
      <c r="I8" s="151"/>
      <c r="J8" s="152"/>
      <c r="K8" s="152"/>
      <c r="L8" s="152"/>
      <c r="M8" s="152"/>
      <c r="N8" s="196"/>
      <c r="O8" s="42"/>
      <c r="P8" s="94" t="s">
        <v>23</v>
      </c>
      <c r="Q8" s="94">
        <v>18.147200000000002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130"/>
    </row>
    <row r="9" spans="1:52" ht="15.75" thickBot="1">
      <c r="A9" s="258">
        <v>2</v>
      </c>
      <c r="B9" s="25" t="s">
        <v>5</v>
      </c>
      <c r="C9" s="39" t="s">
        <v>10</v>
      </c>
      <c r="D9" s="8">
        <v>9</v>
      </c>
      <c r="E9" s="8">
        <v>9</v>
      </c>
      <c r="F9" s="8">
        <v>9</v>
      </c>
      <c r="G9" s="38">
        <f>AVERAGE(D9:F9)</f>
        <v>9</v>
      </c>
      <c r="H9" s="241" t="str">
        <f>IF(G9&lt;$I$163,"Under",IF(AND(G9&gt;=$I$163,G9&lt;=$I$165),"Normal",IF(G9&gt;=$I$165,"Over","Prøv igen")))</f>
        <v>Over</v>
      </c>
      <c r="I9" s="76">
        <f>+G9</f>
        <v>9</v>
      </c>
      <c r="J9" s="77">
        <f>+G10</f>
        <v>56.17213836477989</v>
      </c>
      <c r="K9" s="83">
        <f>+G11</f>
        <v>7.2893081761006298E-2</v>
      </c>
      <c r="L9" s="79">
        <f>+G12</f>
        <v>163.32480000000001</v>
      </c>
      <c r="M9" s="82">
        <f>+G13</f>
        <v>8.1662400000000002</v>
      </c>
      <c r="N9" s="81">
        <v>2</v>
      </c>
      <c r="O9" s="42"/>
      <c r="P9" s="125" t="s">
        <v>43</v>
      </c>
      <c r="Q9" s="12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130"/>
    </row>
    <row r="10" spans="1:52">
      <c r="A10" s="259"/>
      <c r="B10" s="17" t="s">
        <v>3</v>
      </c>
      <c r="C10" s="18" t="s">
        <v>8</v>
      </c>
      <c r="D10" s="11">
        <f>(D9+$Q$6)/$Q$5-$Q$3</f>
        <v>56.172138364779883</v>
      </c>
      <c r="E10" s="11">
        <f>(E9+$Q$6)/$Q$5-$Q$3</f>
        <v>56.172138364779883</v>
      </c>
      <c r="F10" s="11">
        <f>(F9+$Q$6)/$Q$5-$Q$3</f>
        <v>56.172138364779883</v>
      </c>
      <c r="G10" s="30">
        <f>AVERAGE(D10:F10)</f>
        <v>56.17213836477989</v>
      </c>
      <c r="H10" s="242"/>
      <c r="I10" s="145"/>
      <c r="J10" s="146"/>
      <c r="K10" s="146"/>
      <c r="L10" s="146"/>
      <c r="M10" s="146"/>
      <c r="N10" s="194"/>
      <c r="O10" s="42"/>
      <c r="P10" s="102">
        <v>5</v>
      </c>
      <c r="Q10" s="124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130"/>
    </row>
    <row r="11" spans="1:52" ht="15.75">
      <c r="A11" s="259"/>
      <c r="B11" s="17" t="s">
        <v>4</v>
      </c>
      <c r="C11" s="19" t="s">
        <v>9</v>
      </c>
      <c r="D11" s="4">
        <f>+(D10+$Q$3)/$Q$2</f>
        <v>7.2893081761006298E-2</v>
      </c>
      <c r="E11" s="4">
        <f>+(E10+$Q$3)/$Q$2</f>
        <v>7.2893081761006298E-2</v>
      </c>
      <c r="F11" s="4">
        <f>+(F10+$Q$3)/$Q$2</f>
        <v>7.2893081761006298E-2</v>
      </c>
      <c r="G11" s="31">
        <f>AVERAGE(D11:F11)</f>
        <v>7.2893081761006298E-2</v>
      </c>
      <c r="H11" s="242"/>
      <c r="I11" s="148"/>
      <c r="J11" s="149"/>
      <c r="K11" s="149"/>
      <c r="L11" s="149"/>
      <c r="M11" s="149"/>
      <c r="N11" s="195"/>
      <c r="O11" s="42"/>
      <c r="P11" s="128" t="s">
        <v>44</v>
      </c>
      <c r="Q11" s="12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130"/>
    </row>
    <row r="12" spans="1:52">
      <c r="A12" s="260"/>
      <c r="B12" s="17" t="s">
        <v>6</v>
      </c>
      <c r="C12" s="19" t="s">
        <v>11</v>
      </c>
      <c r="D12" s="11">
        <f>D9*$Q$8</f>
        <v>163.32480000000001</v>
      </c>
      <c r="E12" s="11">
        <f>E9*$Q$8</f>
        <v>163.32480000000001</v>
      </c>
      <c r="F12" s="11">
        <f>F9*$Q$8</f>
        <v>163.32480000000001</v>
      </c>
      <c r="G12" s="30">
        <f t="shared" ref="G12:G13" si="1">AVERAGE(D12:F12)</f>
        <v>163.32480000000001</v>
      </c>
      <c r="H12" s="242"/>
      <c r="I12" s="148"/>
      <c r="J12" s="149"/>
      <c r="K12" s="149"/>
      <c r="L12" s="149"/>
      <c r="M12" s="149"/>
      <c r="N12" s="195"/>
      <c r="O12" s="42"/>
      <c r="P12" s="103" t="s">
        <v>24</v>
      </c>
      <c r="Q12" s="103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130"/>
    </row>
    <row r="13" spans="1:52" ht="15.75" thickBot="1">
      <c r="A13" s="261"/>
      <c r="B13" s="20" t="s">
        <v>7</v>
      </c>
      <c r="C13" s="21" t="s">
        <v>12</v>
      </c>
      <c r="D13" s="22">
        <f>$P$10*10*D12/1000</f>
        <v>8.1662400000000002</v>
      </c>
      <c r="E13" s="22">
        <f>$P$10*10*E12/1000</f>
        <v>8.1662400000000002</v>
      </c>
      <c r="F13" s="22">
        <f>$P$10*10*F12/1000</f>
        <v>8.1662400000000002</v>
      </c>
      <c r="G13" s="32">
        <f t="shared" si="1"/>
        <v>8.1662400000000002</v>
      </c>
      <c r="H13" s="243"/>
      <c r="I13" s="151"/>
      <c r="J13" s="152"/>
      <c r="K13" s="152"/>
      <c r="L13" s="152"/>
      <c r="M13" s="152"/>
      <c r="N13" s="196"/>
      <c r="O13" s="42"/>
      <c r="P13" s="94" t="s">
        <v>25</v>
      </c>
      <c r="Q13" s="9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130"/>
    </row>
    <row r="14" spans="1:52" ht="15.75" thickBot="1">
      <c r="A14" s="259">
        <v>3</v>
      </c>
      <c r="B14" s="24" t="s">
        <v>5</v>
      </c>
      <c r="C14" s="36" t="s">
        <v>10</v>
      </c>
      <c r="D14" s="8">
        <v>9.9</v>
      </c>
      <c r="E14" s="8">
        <v>9.9</v>
      </c>
      <c r="F14" s="8">
        <v>9.9</v>
      </c>
      <c r="G14" s="37">
        <f>AVERAGE(D14:F14)</f>
        <v>9.9</v>
      </c>
      <c r="H14" s="241" t="str">
        <f>IF(G14&lt;$I$163,"Under",IF(AND(G14&gt;=$I$163,G14&lt;=$I$165),"Normal",IF(G14&gt;=$I$165,"Over","Prøv igen")))</f>
        <v>Over</v>
      </c>
      <c r="I14" s="76">
        <f>+G14</f>
        <v>9.9</v>
      </c>
      <c r="J14" s="77">
        <f>+G15</f>
        <v>62.358930817610066</v>
      </c>
      <c r="K14" s="83">
        <f>+G16</f>
        <v>7.8553459119496863E-2</v>
      </c>
      <c r="L14" s="79">
        <f>+G17</f>
        <v>179.65728000000001</v>
      </c>
      <c r="M14" s="82">
        <f>+G18</f>
        <v>8.9828640000000011</v>
      </c>
      <c r="N14" s="81">
        <v>3</v>
      </c>
      <c r="O14" s="42"/>
      <c r="P14" s="265" t="s">
        <v>26</v>
      </c>
      <c r="Q14" s="265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30"/>
    </row>
    <row r="15" spans="1:52">
      <c r="A15" s="259"/>
      <c r="B15" s="17" t="s">
        <v>3</v>
      </c>
      <c r="C15" s="18" t="s">
        <v>8</v>
      </c>
      <c r="D15" s="11">
        <f>(D14+$Q$6)/$Q$5-$Q$3</f>
        <v>62.358930817610073</v>
      </c>
      <c r="E15" s="11">
        <f>(E14+$Q$6)/$Q$5-$Q$3</f>
        <v>62.358930817610073</v>
      </c>
      <c r="F15" s="11">
        <f>(F14+$Q$6)/$Q$5-$Q$3</f>
        <v>62.358930817610073</v>
      </c>
      <c r="G15" s="30">
        <f>AVERAGE(D15:F15)</f>
        <v>62.358930817610066</v>
      </c>
      <c r="H15" s="242"/>
      <c r="I15" s="154"/>
      <c r="J15" s="155"/>
      <c r="K15" s="155"/>
      <c r="L15" s="155"/>
      <c r="M15" s="155"/>
      <c r="N15" s="197"/>
      <c r="O15" s="42"/>
      <c r="P15" s="123" t="str">
        <f>CONCATENATE(P1,A2,B2)</f>
        <v>Liter fuldblod i kroppen Sep 2019</v>
      </c>
      <c r="Q15" s="123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130"/>
    </row>
    <row r="16" spans="1:52">
      <c r="A16" s="259"/>
      <c r="B16" s="17" t="s">
        <v>4</v>
      </c>
      <c r="C16" s="19" t="s">
        <v>9</v>
      </c>
      <c r="D16" s="4">
        <f>+(D15+$Q$3)/$Q$2</f>
        <v>7.8553459119496863E-2</v>
      </c>
      <c r="E16" s="4">
        <f>+(E15+$Q$3)/$Q$2</f>
        <v>7.8553459119496863E-2</v>
      </c>
      <c r="F16" s="4">
        <f>+(F15+$Q$3)/$Q$2</f>
        <v>7.8553459119496863E-2</v>
      </c>
      <c r="G16" s="31">
        <f>AVERAGE(D16:F16)</f>
        <v>7.8553459119496863E-2</v>
      </c>
      <c r="H16" s="242"/>
      <c r="I16" s="156"/>
      <c r="J16" s="157"/>
      <c r="K16" s="157"/>
      <c r="L16" s="157"/>
      <c r="M16" s="157"/>
      <c r="N16" s="198"/>
      <c r="O16" s="42"/>
      <c r="P16" s="3">
        <v>4.8</v>
      </c>
      <c r="Q16" s="2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30"/>
    </row>
    <row r="17" spans="1:52">
      <c r="A17" s="260"/>
      <c r="B17" s="17" t="s">
        <v>6</v>
      </c>
      <c r="C17" s="19" t="s">
        <v>11</v>
      </c>
      <c r="D17" s="11">
        <f>D14*$Q$8</f>
        <v>179.65728000000001</v>
      </c>
      <c r="E17" s="11">
        <f>E14*$Q$8</f>
        <v>179.65728000000001</v>
      </c>
      <c r="F17" s="11">
        <f>F14*$Q$8</f>
        <v>179.65728000000001</v>
      </c>
      <c r="G17" s="30">
        <f t="shared" ref="G17:G18" si="2">AVERAGE(D17:F17)</f>
        <v>179.65728000000001</v>
      </c>
      <c r="H17" s="242"/>
      <c r="I17" s="156"/>
      <c r="J17" s="157"/>
      <c r="K17" s="157"/>
      <c r="L17" s="157"/>
      <c r="M17" s="157"/>
      <c r="N17" s="198"/>
      <c r="O17" s="42"/>
      <c r="P17" s="3">
        <v>4.9000000000000004</v>
      </c>
      <c r="Q17" s="2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130"/>
    </row>
    <row r="18" spans="1:52" ht="15.75" thickBot="1">
      <c r="A18" s="261"/>
      <c r="B18" s="20" t="s">
        <v>7</v>
      </c>
      <c r="C18" s="21" t="s">
        <v>12</v>
      </c>
      <c r="D18" s="22">
        <f>$P$10*10*D17/1000</f>
        <v>8.9828640000000011</v>
      </c>
      <c r="E18" s="22">
        <f>$P$10*10*E17/1000</f>
        <v>8.9828640000000011</v>
      </c>
      <c r="F18" s="22">
        <f>$P$10*10*F17/1000</f>
        <v>8.9828640000000011</v>
      </c>
      <c r="G18" s="32">
        <f t="shared" si="2"/>
        <v>8.9828640000000011</v>
      </c>
      <c r="H18" s="243"/>
      <c r="I18" s="158"/>
      <c r="J18" s="159"/>
      <c r="K18" s="159"/>
      <c r="L18" s="159"/>
      <c r="M18" s="159"/>
      <c r="N18" s="199"/>
      <c r="O18" s="42"/>
      <c r="P18" s="108">
        <v>5</v>
      </c>
      <c r="Q18" s="122" t="s">
        <v>42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130"/>
    </row>
    <row r="19" spans="1:52" ht="15.75" thickBot="1">
      <c r="A19" s="258">
        <v>4</v>
      </c>
      <c r="B19" s="24" t="s">
        <v>5</v>
      </c>
      <c r="C19" s="36" t="s">
        <v>10</v>
      </c>
      <c r="D19" s="8">
        <v>9</v>
      </c>
      <c r="E19" s="8">
        <v>9</v>
      </c>
      <c r="F19" s="8">
        <v>9</v>
      </c>
      <c r="G19" s="37">
        <f>AVERAGE(D19:F19)</f>
        <v>9</v>
      </c>
      <c r="H19" s="241" t="str">
        <f>IF(G19&lt;$I$163,"Under",IF(AND(G19&gt;=$I$163,G19&lt;=$I$165),"Normal",IF(G19&gt;=$I$165,"Over","Prøv igen")))</f>
        <v>Over</v>
      </c>
      <c r="I19" s="76">
        <f>+G19</f>
        <v>9</v>
      </c>
      <c r="J19" s="77">
        <f>+G20</f>
        <v>56.17213836477989</v>
      </c>
      <c r="K19" s="83">
        <f>+G21</f>
        <v>7.2893081761006298E-2</v>
      </c>
      <c r="L19" s="79">
        <f>+G22</f>
        <v>163.32480000000001</v>
      </c>
      <c r="M19" s="82">
        <f>+G23</f>
        <v>8.1662400000000002</v>
      </c>
      <c r="N19" s="81">
        <v>4</v>
      </c>
      <c r="O19" s="42"/>
      <c r="P19" s="3">
        <v>5.0999999999999996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130"/>
    </row>
    <row r="20" spans="1:52">
      <c r="A20" s="259"/>
      <c r="B20" s="17" t="s">
        <v>3</v>
      </c>
      <c r="C20" s="18" t="s">
        <v>8</v>
      </c>
      <c r="D20" s="11">
        <f>(D19+$Q$6)/$Q$5-$Q$3</f>
        <v>56.172138364779883</v>
      </c>
      <c r="E20" s="11">
        <f>(E19+$Q$6)/$Q$5-$Q$3</f>
        <v>56.172138364779883</v>
      </c>
      <c r="F20" s="11">
        <f>(F19+$Q$6)/$Q$5-$Q$3</f>
        <v>56.172138364779883</v>
      </c>
      <c r="G20" s="30">
        <f>AVERAGE(D20:F20)</f>
        <v>56.17213836477989</v>
      </c>
      <c r="H20" s="242"/>
      <c r="I20" s="154"/>
      <c r="J20" s="155"/>
      <c r="K20" s="155"/>
      <c r="L20" s="155"/>
      <c r="M20" s="155"/>
      <c r="N20" s="197"/>
      <c r="O20" s="42"/>
      <c r="P20" s="3">
        <v>5.2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130"/>
    </row>
    <row r="21" spans="1:52">
      <c r="A21" s="259"/>
      <c r="B21" s="17" t="s">
        <v>4</v>
      </c>
      <c r="C21" s="19" t="s">
        <v>9</v>
      </c>
      <c r="D21" s="4">
        <f>+(D20+$Q$3)/$Q$2</f>
        <v>7.2893081761006298E-2</v>
      </c>
      <c r="E21" s="4">
        <f>+(E20+$Q$3)/$Q$2</f>
        <v>7.2893081761006298E-2</v>
      </c>
      <c r="F21" s="4">
        <f>+(F20+$Q$3)/$Q$2</f>
        <v>7.2893081761006298E-2</v>
      </c>
      <c r="G21" s="31">
        <f>AVERAGE(D21:F21)</f>
        <v>7.2893081761006298E-2</v>
      </c>
      <c r="H21" s="242"/>
      <c r="I21" s="156"/>
      <c r="J21" s="157"/>
      <c r="K21" s="157"/>
      <c r="L21" s="157"/>
      <c r="M21" s="157"/>
      <c r="N21" s="198"/>
      <c r="O21" s="42"/>
      <c r="P21" s="3">
        <v>5.3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130"/>
    </row>
    <row r="22" spans="1:52">
      <c r="A22" s="260"/>
      <c r="B22" s="17" t="s">
        <v>6</v>
      </c>
      <c r="C22" s="19" t="s">
        <v>11</v>
      </c>
      <c r="D22" s="11">
        <f>D19*$Q$8</f>
        <v>163.32480000000001</v>
      </c>
      <c r="E22" s="11">
        <f>E19*$Q$8</f>
        <v>163.32480000000001</v>
      </c>
      <c r="F22" s="11">
        <f>F19*$Q$8</f>
        <v>163.32480000000001</v>
      </c>
      <c r="G22" s="30">
        <f t="shared" ref="G22:G23" si="3">AVERAGE(D22:F22)</f>
        <v>163.32480000000001</v>
      </c>
      <c r="H22" s="242"/>
      <c r="I22" s="156"/>
      <c r="J22" s="157"/>
      <c r="K22" s="157"/>
      <c r="L22" s="157"/>
      <c r="M22" s="157"/>
      <c r="N22" s="198"/>
      <c r="O22" s="42"/>
      <c r="P22" s="3">
        <v>5.4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130"/>
    </row>
    <row r="23" spans="1:52" ht="16.5" thickBot="1">
      <c r="A23" s="261"/>
      <c r="B23" s="20" t="s">
        <v>7</v>
      </c>
      <c r="C23" s="21" t="s">
        <v>12</v>
      </c>
      <c r="D23" s="22">
        <f>$P$10*10*D22/1000</f>
        <v>8.1662400000000002</v>
      </c>
      <c r="E23" s="22">
        <f>$P$10*10*E22/1000</f>
        <v>8.1662400000000002</v>
      </c>
      <c r="F23" s="22">
        <f>$P$10*10*F22/1000</f>
        <v>8.1662400000000002</v>
      </c>
      <c r="G23" s="32">
        <f t="shared" si="3"/>
        <v>8.1662400000000002</v>
      </c>
      <c r="H23" s="243"/>
      <c r="I23" s="158"/>
      <c r="J23" s="159"/>
      <c r="K23" s="159"/>
      <c r="L23" s="159"/>
      <c r="M23" s="159"/>
      <c r="N23" s="199"/>
      <c r="O23" s="42"/>
      <c r="P23" s="127"/>
      <c r="Q23" s="12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130"/>
    </row>
    <row r="24" spans="1:52" ht="16.5" thickBot="1">
      <c r="A24" s="258">
        <v>5</v>
      </c>
      <c r="B24" s="24" t="s">
        <v>5</v>
      </c>
      <c r="C24" s="36" t="s">
        <v>10</v>
      </c>
      <c r="D24" s="8">
        <v>9</v>
      </c>
      <c r="E24" s="8">
        <v>9</v>
      </c>
      <c r="F24" s="8">
        <v>9</v>
      </c>
      <c r="G24" s="37">
        <f>AVERAGE(D24:F24)</f>
        <v>9</v>
      </c>
      <c r="H24" s="241" t="str">
        <f>IF(G24&lt;$I$163,"Under",IF(AND(G24&gt;=$I$163,G24&lt;=$I$165),"Normal",IF(G24&gt;=$I$165,"Over","Prøv igen")))</f>
        <v>Over</v>
      </c>
      <c r="I24" s="76">
        <f>+G24</f>
        <v>9</v>
      </c>
      <c r="J24" s="77">
        <f>+G25</f>
        <v>56.17213836477989</v>
      </c>
      <c r="K24" s="83">
        <f>+G26</f>
        <v>7.2893081761006298E-2</v>
      </c>
      <c r="L24" s="79">
        <f>+G27</f>
        <v>163.32480000000001</v>
      </c>
      <c r="M24" s="82">
        <f>+G28</f>
        <v>8.1662400000000002</v>
      </c>
      <c r="N24" s="81">
        <v>5</v>
      </c>
      <c r="O24" s="42"/>
      <c r="P24" s="126"/>
      <c r="Q24" s="126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130"/>
    </row>
    <row r="25" spans="1:52" ht="15.75">
      <c r="A25" s="259"/>
      <c r="B25" s="17" t="s">
        <v>3</v>
      </c>
      <c r="C25" s="18" t="s">
        <v>8</v>
      </c>
      <c r="D25" s="11">
        <f>(D24+$Q$6)/$Q$5-$Q$3</f>
        <v>56.172138364779883</v>
      </c>
      <c r="E25" s="11">
        <f>(E24+$Q$6)/$Q$5-$Q$3</f>
        <v>56.172138364779883</v>
      </c>
      <c r="F25" s="11">
        <f>(F24+$Q$6)/$Q$5-$Q$3</f>
        <v>56.172138364779883</v>
      </c>
      <c r="G25" s="30">
        <f>AVERAGE(D25:F25)</f>
        <v>56.17213836477989</v>
      </c>
      <c r="H25" s="242"/>
      <c r="I25" s="154"/>
      <c r="J25" s="155"/>
      <c r="K25" s="155"/>
      <c r="L25" s="155"/>
      <c r="M25" s="155"/>
      <c r="N25" s="197"/>
      <c r="O25" s="42"/>
      <c r="P25" s="126"/>
      <c r="Q25" s="12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130"/>
    </row>
    <row r="26" spans="1:52" ht="15.75">
      <c r="A26" s="259"/>
      <c r="B26" s="17" t="s">
        <v>4</v>
      </c>
      <c r="C26" s="19" t="s">
        <v>9</v>
      </c>
      <c r="D26" s="4">
        <f>+(D25+$Q$3)/$Q$2</f>
        <v>7.2893081761006298E-2</v>
      </c>
      <c r="E26" s="4">
        <f>+(E25+$Q$3)/$Q$2</f>
        <v>7.2893081761006298E-2</v>
      </c>
      <c r="F26" s="4">
        <f>+(F25+$Q$3)/$Q$2</f>
        <v>7.2893081761006298E-2</v>
      </c>
      <c r="G26" s="31">
        <f>AVERAGE(D26:F26)</f>
        <v>7.2893081761006298E-2</v>
      </c>
      <c r="H26" s="242"/>
      <c r="I26" s="156"/>
      <c r="J26" s="157"/>
      <c r="K26" s="157"/>
      <c r="L26" s="157"/>
      <c r="M26" s="157"/>
      <c r="N26" s="198"/>
      <c r="O26" s="42"/>
      <c r="P26" s="126"/>
      <c r="Q26" s="1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130"/>
    </row>
    <row r="27" spans="1:52">
      <c r="A27" s="260"/>
      <c r="B27" s="17" t="s">
        <v>6</v>
      </c>
      <c r="C27" s="19" t="s">
        <v>11</v>
      </c>
      <c r="D27" s="11">
        <f>D24*$Q$8</f>
        <v>163.32480000000001</v>
      </c>
      <c r="E27" s="11">
        <f>E24*$Q$8</f>
        <v>163.32480000000001</v>
      </c>
      <c r="F27" s="11">
        <f>F24*$Q$8</f>
        <v>163.32480000000001</v>
      </c>
      <c r="G27" s="30">
        <f t="shared" ref="G27:G28" si="4">AVERAGE(D27:F27)</f>
        <v>163.32480000000001</v>
      </c>
      <c r="H27" s="242"/>
      <c r="I27" s="156"/>
      <c r="J27" s="157"/>
      <c r="K27" s="157"/>
      <c r="L27" s="157"/>
      <c r="M27" s="157"/>
      <c r="N27" s="198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130"/>
    </row>
    <row r="28" spans="1:52" ht="15.75" thickBot="1">
      <c r="A28" s="261"/>
      <c r="B28" s="20" t="s">
        <v>7</v>
      </c>
      <c r="C28" s="21" t="s">
        <v>12</v>
      </c>
      <c r="D28" s="22">
        <f>$P$10*10*D27/1000</f>
        <v>8.1662400000000002</v>
      </c>
      <c r="E28" s="22">
        <f>$P$10*10*E27/1000</f>
        <v>8.1662400000000002</v>
      </c>
      <c r="F28" s="22">
        <f>$P$10*10*F27/1000</f>
        <v>8.1662400000000002</v>
      </c>
      <c r="G28" s="32">
        <f t="shared" si="4"/>
        <v>8.1662400000000002</v>
      </c>
      <c r="H28" s="243"/>
      <c r="I28" s="158"/>
      <c r="J28" s="159"/>
      <c r="K28" s="159"/>
      <c r="L28" s="159"/>
      <c r="M28" s="159"/>
      <c r="N28" s="19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130"/>
    </row>
    <row r="29" spans="1:52" ht="15.75" thickBot="1">
      <c r="A29" s="258">
        <v>6</v>
      </c>
      <c r="B29" s="24" t="s">
        <v>5</v>
      </c>
      <c r="C29" s="36" t="s">
        <v>10</v>
      </c>
      <c r="D29" s="8">
        <v>9.9</v>
      </c>
      <c r="E29" s="8">
        <v>9.9</v>
      </c>
      <c r="F29" s="8">
        <v>9.9</v>
      </c>
      <c r="G29" s="37">
        <f>AVERAGE(D29:F29)</f>
        <v>9.9</v>
      </c>
      <c r="H29" s="241" t="str">
        <f>IF(G29&lt;$I$163,"Under",IF(AND(G29&gt;=$I$163,G29&lt;=$I$165),"Normal",IF(G29&gt;=$I$165,"Over","Prøv igen")))</f>
        <v>Over</v>
      </c>
      <c r="I29" s="76">
        <f>+G29</f>
        <v>9.9</v>
      </c>
      <c r="J29" s="77">
        <f>+G30</f>
        <v>62.358930817610066</v>
      </c>
      <c r="K29" s="83">
        <f>+G31</f>
        <v>7.8553459119496863E-2</v>
      </c>
      <c r="L29" s="79">
        <f>+G32</f>
        <v>179.65728000000001</v>
      </c>
      <c r="M29" s="82">
        <f>+G33</f>
        <v>8.9828640000000011</v>
      </c>
      <c r="N29" s="81">
        <v>6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130"/>
    </row>
    <row r="30" spans="1:52">
      <c r="A30" s="259"/>
      <c r="B30" s="17" t="s">
        <v>3</v>
      </c>
      <c r="C30" s="18" t="s">
        <v>8</v>
      </c>
      <c r="D30" s="11">
        <f>(D29+$Q$6)/$Q$5-$Q$3</f>
        <v>62.358930817610073</v>
      </c>
      <c r="E30" s="11">
        <f>(E29+$Q$6)/$Q$5-$Q$3</f>
        <v>62.358930817610073</v>
      </c>
      <c r="F30" s="11">
        <f>(F29+$Q$6)/$Q$5-$Q$3</f>
        <v>62.358930817610073</v>
      </c>
      <c r="G30" s="30">
        <f>AVERAGE(D30:F30)</f>
        <v>62.358930817610066</v>
      </c>
      <c r="H30" s="242"/>
      <c r="I30" s="154"/>
      <c r="J30" s="155"/>
      <c r="K30" s="155"/>
      <c r="L30" s="155"/>
      <c r="M30" s="155"/>
      <c r="N30" s="19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130"/>
    </row>
    <row r="31" spans="1:52">
      <c r="A31" s="259"/>
      <c r="B31" s="17" t="s">
        <v>4</v>
      </c>
      <c r="C31" s="19" t="s">
        <v>9</v>
      </c>
      <c r="D31" s="4">
        <f>+(D30+$Q$3)/$Q$2</f>
        <v>7.8553459119496863E-2</v>
      </c>
      <c r="E31" s="4">
        <f>+(E30+$Q$3)/$Q$2</f>
        <v>7.8553459119496863E-2</v>
      </c>
      <c r="F31" s="4">
        <f>+(F30+$Q$3)/$Q$2</f>
        <v>7.8553459119496863E-2</v>
      </c>
      <c r="G31" s="31">
        <f>AVERAGE(D31:F31)</f>
        <v>7.8553459119496863E-2</v>
      </c>
      <c r="H31" s="242"/>
      <c r="I31" s="156"/>
      <c r="J31" s="157"/>
      <c r="K31" s="157"/>
      <c r="L31" s="157"/>
      <c r="M31" s="157"/>
      <c r="N31" s="198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130"/>
    </row>
    <row r="32" spans="1:52">
      <c r="A32" s="260"/>
      <c r="B32" s="17" t="s">
        <v>6</v>
      </c>
      <c r="C32" s="19" t="s">
        <v>11</v>
      </c>
      <c r="D32" s="11">
        <f>D29*$Q$8</f>
        <v>179.65728000000001</v>
      </c>
      <c r="E32" s="11">
        <f>E29*$Q$8</f>
        <v>179.65728000000001</v>
      </c>
      <c r="F32" s="11">
        <f>F29*$Q$8</f>
        <v>179.65728000000001</v>
      </c>
      <c r="G32" s="30">
        <f t="shared" ref="G32:G33" si="5">AVERAGE(D32:F32)</f>
        <v>179.65728000000001</v>
      </c>
      <c r="H32" s="242"/>
      <c r="I32" s="156"/>
      <c r="J32" s="157"/>
      <c r="K32" s="157"/>
      <c r="L32" s="157"/>
      <c r="M32" s="157"/>
      <c r="N32" s="198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30"/>
    </row>
    <row r="33" spans="1:52" ht="15.75" thickBot="1">
      <c r="A33" s="261"/>
      <c r="B33" s="20" t="s">
        <v>7</v>
      </c>
      <c r="C33" s="21" t="s">
        <v>12</v>
      </c>
      <c r="D33" s="22">
        <f>$P$10*10*D32/1000</f>
        <v>8.9828640000000011</v>
      </c>
      <c r="E33" s="22">
        <f>$P$10*10*E32/1000</f>
        <v>8.9828640000000011</v>
      </c>
      <c r="F33" s="22">
        <f>$P$10*10*F32/1000</f>
        <v>8.9828640000000011</v>
      </c>
      <c r="G33" s="32">
        <f t="shared" si="5"/>
        <v>8.9828640000000011</v>
      </c>
      <c r="H33" s="243"/>
      <c r="I33" s="158"/>
      <c r="J33" s="159"/>
      <c r="K33" s="159"/>
      <c r="L33" s="159"/>
      <c r="M33" s="159"/>
      <c r="N33" s="199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130"/>
    </row>
    <row r="34" spans="1:52" ht="15.75" thickBot="1">
      <c r="A34" s="258">
        <v>7</v>
      </c>
      <c r="B34" s="24" t="s">
        <v>5</v>
      </c>
      <c r="C34" s="36" t="s">
        <v>10</v>
      </c>
      <c r="D34" s="8">
        <v>9</v>
      </c>
      <c r="E34" s="8">
        <v>9</v>
      </c>
      <c r="F34" s="8">
        <v>9</v>
      </c>
      <c r="G34" s="37">
        <f>AVERAGE(D34:F34)</f>
        <v>9</v>
      </c>
      <c r="H34" s="241" t="str">
        <f>IF(G34&lt;$I$163,"Under",IF(AND(G34&gt;=$I$163,G34&lt;=$I$165),"Normal",IF(G34&gt;=$I$165,"Over","Prøv igen")))</f>
        <v>Over</v>
      </c>
      <c r="I34" s="76">
        <f>+G34</f>
        <v>9</v>
      </c>
      <c r="J34" s="77">
        <f>+G35</f>
        <v>56.17213836477989</v>
      </c>
      <c r="K34" s="83">
        <f>+G36</f>
        <v>7.2893081761006298E-2</v>
      </c>
      <c r="L34" s="79">
        <f>+G37</f>
        <v>163.32480000000001</v>
      </c>
      <c r="M34" s="82">
        <f>+G38</f>
        <v>8.1662400000000002</v>
      </c>
      <c r="N34" s="81">
        <v>7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130"/>
    </row>
    <row r="35" spans="1:52">
      <c r="A35" s="259"/>
      <c r="B35" s="17" t="s">
        <v>3</v>
      </c>
      <c r="C35" s="18" t="s">
        <v>8</v>
      </c>
      <c r="D35" s="11">
        <f>(D34+$Q$6)/$Q$5-$Q$3</f>
        <v>56.172138364779883</v>
      </c>
      <c r="E35" s="11">
        <f>(E34+$Q$6)/$Q$5-$Q$3</f>
        <v>56.172138364779883</v>
      </c>
      <c r="F35" s="11">
        <f>(F34+$Q$6)/$Q$5-$Q$3</f>
        <v>56.172138364779883</v>
      </c>
      <c r="G35" s="30">
        <f>AVERAGE(D35:F35)</f>
        <v>56.17213836477989</v>
      </c>
      <c r="H35" s="242"/>
      <c r="I35" s="154"/>
      <c r="J35" s="155"/>
      <c r="K35" s="155"/>
      <c r="L35" s="155"/>
      <c r="M35" s="155"/>
      <c r="N35" s="19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130"/>
    </row>
    <row r="36" spans="1:52">
      <c r="A36" s="259"/>
      <c r="B36" s="17" t="s">
        <v>4</v>
      </c>
      <c r="C36" s="19" t="s">
        <v>9</v>
      </c>
      <c r="D36" s="4">
        <f>+(D35+$Q$3)/$Q$2</f>
        <v>7.2893081761006298E-2</v>
      </c>
      <c r="E36" s="4">
        <f>+(E35+$Q$3)/$Q$2</f>
        <v>7.2893081761006298E-2</v>
      </c>
      <c r="F36" s="4">
        <f>+(F35+$Q$3)/$Q$2</f>
        <v>7.2893081761006298E-2</v>
      </c>
      <c r="G36" s="31">
        <f>AVERAGE(D36:F36)</f>
        <v>7.2893081761006298E-2</v>
      </c>
      <c r="H36" s="242"/>
      <c r="I36" s="156"/>
      <c r="J36" s="157"/>
      <c r="K36" s="157"/>
      <c r="L36" s="157"/>
      <c r="M36" s="157"/>
      <c r="N36" s="198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130"/>
    </row>
    <row r="37" spans="1:52">
      <c r="A37" s="260"/>
      <c r="B37" s="17" t="s">
        <v>6</v>
      </c>
      <c r="C37" s="19" t="s">
        <v>11</v>
      </c>
      <c r="D37" s="11">
        <f>D34*$Q$8</f>
        <v>163.32480000000001</v>
      </c>
      <c r="E37" s="11">
        <f>E34*$Q$8</f>
        <v>163.32480000000001</v>
      </c>
      <c r="F37" s="11">
        <f>F34*$Q$8</f>
        <v>163.32480000000001</v>
      </c>
      <c r="G37" s="30">
        <f t="shared" ref="G37:G38" si="6">AVERAGE(D37:F37)</f>
        <v>163.32480000000001</v>
      </c>
      <c r="H37" s="242"/>
      <c r="I37" s="156"/>
      <c r="J37" s="157"/>
      <c r="K37" s="157"/>
      <c r="L37" s="157"/>
      <c r="M37" s="157"/>
      <c r="N37" s="198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130"/>
    </row>
    <row r="38" spans="1:52" ht="15.75" thickBot="1">
      <c r="A38" s="261"/>
      <c r="B38" s="20" t="s">
        <v>7</v>
      </c>
      <c r="C38" s="21" t="s">
        <v>12</v>
      </c>
      <c r="D38" s="22">
        <f>$P$10*10*D37/1000</f>
        <v>8.1662400000000002</v>
      </c>
      <c r="E38" s="22">
        <f>$P$10*10*E37/1000</f>
        <v>8.1662400000000002</v>
      </c>
      <c r="F38" s="22">
        <f>$P$10*10*F37/1000</f>
        <v>8.1662400000000002</v>
      </c>
      <c r="G38" s="32">
        <f t="shared" si="6"/>
        <v>8.1662400000000002</v>
      </c>
      <c r="H38" s="243"/>
      <c r="I38" s="158"/>
      <c r="J38" s="159"/>
      <c r="K38" s="159"/>
      <c r="L38" s="159"/>
      <c r="M38" s="159"/>
      <c r="N38" s="199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130"/>
    </row>
    <row r="39" spans="1:52" ht="15.75" thickBot="1">
      <c r="A39" s="258">
        <v>8</v>
      </c>
      <c r="B39" s="24" t="s">
        <v>5</v>
      </c>
      <c r="C39" s="36" t="s">
        <v>10</v>
      </c>
      <c r="D39" s="8">
        <v>9</v>
      </c>
      <c r="E39" s="8">
        <v>9</v>
      </c>
      <c r="F39" s="8">
        <v>9</v>
      </c>
      <c r="G39" s="37">
        <f>AVERAGE(D39:F39)</f>
        <v>9</v>
      </c>
      <c r="H39" s="241" t="str">
        <f>IF(G39&lt;$I$163,"Under",IF(AND(G39&gt;=$I$163,G39&lt;=$I$165),"Normal",IF(G39&gt;=$I$165,"Over","Prøv igen")))</f>
        <v>Over</v>
      </c>
      <c r="I39" s="76">
        <f>+G39</f>
        <v>9</v>
      </c>
      <c r="J39" s="77">
        <f>+G40</f>
        <v>56.17213836477989</v>
      </c>
      <c r="K39" s="83">
        <f>+G41</f>
        <v>7.2893081761006298E-2</v>
      </c>
      <c r="L39" s="79">
        <f>+G42</f>
        <v>163.32480000000001</v>
      </c>
      <c r="M39" s="82">
        <f>+G43</f>
        <v>8.1662400000000002</v>
      </c>
      <c r="N39" s="81">
        <v>8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130"/>
    </row>
    <row r="40" spans="1:52">
      <c r="A40" s="259"/>
      <c r="B40" s="17" t="s">
        <v>3</v>
      </c>
      <c r="C40" s="18" t="s">
        <v>8</v>
      </c>
      <c r="D40" s="11">
        <f>(D39+$Q$6)/$Q$5-$Q$3</f>
        <v>56.172138364779883</v>
      </c>
      <c r="E40" s="11">
        <f>(E39+$Q$6)/$Q$5-$Q$3</f>
        <v>56.172138364779883</v>
      </c>
      <c r="F40" s="11">
        <f>(F39+$Q$6)/$Q$5-$Q$3</f>
        <v>56.172138364779883</v>
      </c>
      <c r="G40" s="30">
        <f>AVERAGE(D40:F40)</f>
        <v>56.17213836477989</v>
      </c>
      <c r="H40" s="242"/>
      <c r="I40" s="154"/>
      <c r="J40" s="155"/>
      <c r="K40" s="155"/>
      <c r="L40" s="155"/>
      <c r="M40" s="155"/>
      <c r="N40" s="19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130"/>
    </row>
    <row r="41" spans="1:52">
      <c r="A41" s="259"/>
      <c r="B41" s="17" t="s">
        <v>4</v>
      </c>
      <c r="C41" s="19" t="s">
        <v>9</v>
      </c>
      <c r="D41" s="4">
        <f>+(D40+$Q$3)/$Q$2</f>
        <v>7.2893081761006298E-2</v>
      </c>
      <c r="E41" s="4">
        <f>+(E40+$Q$3)/$Q$2</f>
        <v>7.2893081761006298E-2</v>
      </c>
      <c r="F41" s="4">
        <f>+(F40+$Q$3)/$Q$2</f>
        <v>7.2893081761006298E-2</v>
      </c>
      <c r="G41" s="31">
        <f>AVERAGE(D41:F41)</f>
        <v>7.2893081761006298E-2</v>
      </c>
      <c r="H41" s="242"/>
      <c r="I41" s="156"/>
      <c r="J41" s="157"/>
      <c r="K41" s="157"/>
      <c r="L41" s="157"/>
      <c r="M41" s="157"/>
      <c r="N41" s="19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130"/>
    </row>
    <row r="42" spans="1:52">
      <c r="A42" s="260"/>
      <c r="B42" s="17" t="s">
        <v>6</v>
      </c>
      <c r="C42" s="19" t="s">
        <v>11</v>
      </c>
      <c r="D42" s="11">
        <f>D39*$Q$8</f>
        <v>163.32480000000001</v>
      </c>
      <c r="E42" s="11">
        <f>E39*$Q$8</f>
        <v>163.32480000000001</v>
      </c>
      <c r="F42" s="11">
        <f>F39*$Q$8</f>
        <v>163.32480000000001</v>
      </c>
      <c r="G42" s="30">
        <f t="shared" ref="G42:G43" si="7">AVERAGE(D42:F42)</f>
        <v>163.32480000000001</v>
      </c>
      <c r="H42" s="242"/>
      <c r="I42" s="156"/>
      <c r="J42" s="157"/>
      <c r="K42" s="157"/>
      <c r="L42" s="157"/>
      <c r="M42" s="157"/>
      <c r="N42" s="198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130"/>
    </row>
    <row r="43" spans="1:52" ht="15.75" thickBot="1">
      <c r="A43" s="261"/>
      <c r="B43" s="20" t="s">
        <v>7</v>
      </c>
      <c r="C43" s="21" t="s">
        <v>12</v>
      </c>
      <c r="D43" s="22">
        <f>$P$10*10*D42/1000</f>
        <v>8.1662400000000002</v>
      </c>
      <c r="E43" s="22">
        <f>$P$10*10*E42/1000</f>
        <v>8.1662400000000002</v>
      </c>
      <c r="F43" s="22">
        <f>$P$10*10*F42/1000</f>
        <v>8.1662400000000002</v>
      </c>
      <c r="G43" s="32">
        <f t="shared" si="7"/>
        <v>8.1662400000000002</v>
      </c>
      <c r="H43" s="243"/>
      <c r="I43" s="158"/>
      <c r="J43" s="159"/>
      <c r="K43" s="159"/>
      <c r="L43" s="159"/>
      <c r="M43" s="159"/>
      <c r="N43" s="199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130"/>
    </row>
    <row r="44" spans="1:52" ht="15.75" thickBot="1">
      <c r="A44" s="258">
        <v>9</v>
      </c>
      <c r="B44" s="24" t="s">
        <v>5</v>
      </c>
      <c r="C44" s="36" t="s">
        <v>10</v>
      </c>
      <c r="D44" s="8">
        <v>10.8</v>
      </c>
      <c r="E44" s="8">
        <v>10.8</v>
      </c>
      <c r="F44" s="8">
        <v>10.8</v>
      </c>
      <c r="G44" s="37">
        <f>AVERAGE(D44:F44)</f>
        <v>10.800000000000002</v>
      </c>
      <c r="H44" s="241" t="str">
        <f>IF(G44&lt;$I$163,"Under",IF(AND(G44&gt;=$I$163,G44&lt;=$I$165),"Normal",IF(G44&gt;=$I$165,"Over","Prøv igen")))</f>
        <v>Over</v>
      </c>
      <c r="I44" s="76">
        <f>+G44</f>
        <v>10.800000000000002</v>
      </c>
      <c r="J44" s="77">
        <f>+G45</f>
        <v>68.545723270440263</v>
      </c>
      <c r="K44" s="83">
        <f>+G46</f>
        <v>8.4213836477987428E-2</v>
      </c>
      <c r="L44" s="79">
        <f>+G47</f>
        <v>195.98976000000002</v>
      </c>
      <c r="M44" s="82">
        <f>+G48</f>
        <v>9.799488000000002</v>
      </c>
      <c r="N44" s="81">
        <v>9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130"/>
    </row>
    <row r="45" spans="1:52">
      <c r="A45" s="259"/>
      <c r="B45" s="17" t="s">
        <v>3</v>
      </c>
      <c r="C45" s="18" t="s">
        <v>8</v>
      </c>
      <c r="D45" s="11">
        <f>(D44+$Q$6)/$Q$5-$Q$3</f>
        <v>68.545723270440263</v>
      </c>
      <c r="E45" s="11">
        <f>(E44+$Q$6)/$Q$5-$Q$3</f>
        <v>68.545723270440263</v>
      </c>
      <c r="F45" s="11">
        <f>(F44+$Q$6)/$Q$5-$Q$3</f>
        <v>68.545723270440263</v>
      </c>
      <c r="G45" s="30">
        <f>AVERAGE(D45:F45)</f>
        <v>68.545723270440263</v>
      </c>
      <c r="H45" s="242"/>
      <c r="I45" s="154"/>
      <c r="J45" s="155"/>
      <c r="K45" s="155"/>
      <c r="L45" s="155"/>
      <c r="M45" s="155"/>
      <c r="N45" s="19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130"/>
    </row>
    <row r="46" spans="1:52">
      <c r="A46" s="259"/>
      <c r="B46" s="17" t="s">
        <v>4</v>
      </c>
      <c r="C46" s="19" t="s">
        <v>9</v>
      </c>
      <c r="D46" s="4">
        <f>+(D45+$Q$3)/$Q$2</f>
        <v>8.4213836477987428E-2</v>
      </c>
      <c r="E46" s="4">
        <f>+(E45+$Q$3)/$Q$2</f>
        <v>8.4213836477987428E-2</v>
      </c>
      <c r="F46" s="4">
        <f>+(F45+$Q$3)/$Q$2</f>
        <v>8.4213836477987428E-2</v>
      </c>
      <c r="G46" s="31">
        <f>AVERAGE(D46:F46)</f>
        <v>8.4213836477987428E-2</v>
      </c>
      <c r="H46" s="242"/>
      <c r="I46" s="156"/>
      <c r="J46" s="157"/>
      <c r="K46" s="157"/>
      <c r="L46" s="157"/>
      <c r="M46" s="157"/>
      <c r="N46" s="19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130"/>
    </row>
    <row r="47" spans="1:52">
      <c r="A47" s="260"/>
      <c r="B47" s="17" t="s">
        <v>6</v>
      </c>
      <c r="C47" s="19" t="s">
        <v>11</v>
      </c>
      <c r="D47" s="11">
        <f>D44*$Q$8</f>
        <v>195.98976000000002</v>
      </c>
      <c r="E47" s="11">
        <f>E44*$Q$8</f>
        <v>195.98976000000002</v>
      </c>
      <c r="F47" s="11">
        <f>F44*$Q$8</f>
        <v>195.98976000000002</v>
      </c>
      <c r="G47" s="30">
        <f t="shared" ref="G47:G48" si="8">AVERAGE(D47:F47)</f>
        <v>195.98976000000002</v>
      </c>
      <c r="H47" s="242"/>
      <c r="I47" s="156"/>
      <c r="J47" s="157"/>
      <c r="K47" s="157"/>
      <c r="L47" s="157"/>
      <c r="M47" s="157"/>
      <c r="N47" s="198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30"/>
    </row>
    <row r="48" spans="1:52" ht="15.75" thickBot="1">
      <c r="A48" s="261"/>
      <c r="B48" s="20" t="s">
        <v>7</v>
      </c>
      <c r="C48" s="21" t="s">
        <v>12</v>
      </c>
      <c r="D48" s="22">
        <f>$P$10*10*D47/1000</f>
        <v>9.799488000000002</v>
      </c>
      <c r="E48" s="22">
        <f>$P$10*10*E47/1000</f>
        <v>9.799488000000002</v>
      </c>
      <c r="F48" s="22">
        <f>$P$10*10*F47/1000</f>
        <v>9.799488000000002</v>
      </c>
      <c r="G48" s="32">
        <f t="shared" si="8"/>
        <v>9.799488000000002</v>
      </c>
      <c r="H48" s="243"/>
      <c r="I48" s="158"/>
      <c r="J48" s="159"/>
      <c r="K48" s="159"/>
      <c r="L48" s="159"/>
      <c r="M48" s="159"/>
      <c r="N48" s="19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30"/>
    </row>
    <row r="49" spans="1:52" ht="15.75" thickBot="1">
      <c r="A49" s="258">
        <v>10</v>
      </c>
      <c r="B49" s="24" t="s">
        <v>5</v>
      </c>
      <c r="C49" s="36" t="s">
        <v>10</v>
      </c>
      <c r="D49" s="8">
        <v>9</v>
      </c>
      <c r="E49" s="8">
        <v>9</v>
      </c>
      <c r="F49" s="8">
        <v>9</v>
      </c>
      <c r="G49" s="37">
        <f>AVERAGE(D49:F49)</f>
        <v>9</v>
      </c>
      <c r="H49" s="241" t="str">
        <f>IF(G49&lt;$I$163,"Under",IF(AND(G49&gt;=$I$163,G49&lt;=$I$165),"Normal",IF(G49&gt;=$I$165,"Over","Prøv igen")))</f>
        <v>Over</v>
      </c>
      <c r="I49" s="76">
        <f>+G49</f>
        <v>9</v>
      </c>
      <c r="J49" s="77">
        <f>+G50</f>
        <v>56.17213836477989</v>
      </c>
      <c r="K49" s="83">
        <f>+G51</f>
        <v>7.2893081761006298E-2</v>
      </c>
      <c r="L49" s="79">
        <f>+G52</f>
        <v>163.32480000000001</v>
      </c>
      <c r="M49" s="82">
        <f>+G53</f>
        <v>8.1662400000000002</v>
      </c>
      <c r="N49" s="8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30"/>
    </row>
    <row r="50" spans="1:52">
      <c r="A50" s="259"/>
      <c r="B50" s="17" t="s">
        <v>3</v>
      </c>
      <c r="C50" s="18" t="s">
        <v>8</v>
      </c>
      <c r="D50" s="11">
        <f>(D49+$Q$6)/$Q$5-$Q$3</f>
        <v>56.172138364779883</v>
      </c>
      <c r="E50" s="11">
        <f>(E49+$Q$6)/$Q$5-$Q$3</f>
        <v>56.172138364779883</v>
      </c>
      <c r="F50" s="11">
        <f>(F49+$Q$6)/$Q$5-$Q$3</f>
        <v>56.172138364779883</v>
      </c>
      <c r="G50" s="30">
        <f>AVERAGE(D50:F50)</f>
        <v>56.17213836477989</v>
      </c>
      <c r="H50" s="242"/>
      <c r="I50" s="154"/>
      <c r="J50" s="155"/>
      <c r="K50" s="155"/>
      <c r="L50" s="155"/>
      <c r="M50" s="155"/>
      <c r="N50" s="19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30"/>
    </row>
    <row r="51" spans="1:52">
      <c r="A51" s="259"/>
      <c r="B51" s="17" t="s">
        <v>4</v>
      </c>
      <c r="C51" s="19" t="s">
        <v>9</v>
      </c>
      <c r="D51" s="4">
        <f>+(D50+$Q$3)/$Q$2</f>
        <v>7.2893081761006298E-2</v>
      </c>
      <c r="E51" s="4">
        <f>+(E50+$Q$3)/$Q$2</f>
        <v>7.2893081761006298E-2</v>
      </c>
      <c r="F51" s="4">
        <f>+(F50+$Q$3)/$Q$2</f>
        <v>7.2893081761006298E-2</v>
      </c>
      <c r="G51" s="31">
        <f>AVERAGE(D51:F51)</f>
        <v>7.2893081761006298E-2</v>
      </c>
      <c r="H51" s="242"/>
      <c r="I51" s="156"/>
      <c r="J51" s="157"/>
      <c r="K51" s="157"/>
      <c r="L51" s="157"/>
      <c r="M51" s="157"/>
      <c r="N51" s="19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30"/>
    </row>
    <row r="52" spans="1:52">
      <c r="A52" s="260"/>
      <c r="B52" s="17" t="s">
        <v>6</v>
      </c>
      <c r="C52" s="19" t="s">
        <v>11</v>
      </c>
      <c r="D52" s="11">
        <f>D49*$Q$8</f>
        <v>163.32480000000001</v>
      </c>
      <c r="E52" s="11">
        <f>E49*$Q$8</f>
        <v>163.32480000000001</v>
      </c>
      <c r="F52" s="11">
        <f>F49*$Q$8</f>
        <v>163.32480000000001</v>
      </c>
      <c r="G52" s="30">
        <f t="shared" ref="G52:G53" si="9">AVERAGE(D52:F52)</f>
        <v>163.32480000000001</v>
      </c>
      <c r="H52" s="242"/>
      <c r="I52" s="156"/>
      <c r="J52" s="157"/>
      <c r="K52" s="157"/>
      <c r="L52" s="157"/>
      <c r="M52" s="157"/>
      <c r="N52" s="198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30"/>
    </row>
    <row r="53" spans="1:52" ht="15.75" thickBot="1">
      <c r="A53" s="261"/>
      <c r="B53" s="20" t="s">
        <v>7</v>
      </c>
      <c r="C53" s="21" t="s">
        <v>12</v>
      </c>
      <c r="D53" s="22">
        <f>$P$10*10*D52/1000</f>
        <v>8.1662400000000002</v>
      </c>
      <c r="E53" s="22">
        <f>$P$10*10*E52/1000</f>
        <v>8.1662400000000002</v>
      </c>
      <c r="F53" s="22">
        <f>$P$10*10*F52/1000</f>
        <v>8.1662400000000002</v>
      </c>
      <c r="G53" s="32">
        <f t="shared" si="9"/>
        <v>8.1662400000000002</v>
      </c>
      <c r="H53" s="243"/>
      <c r="I53" s="158"/>
      <c r="J53" s="159"/>
      <c r="K53" s="159"/>
      <c r="L53" s="159"/>
      <c r="M53" s="159"/>
      <c r="N53" s="19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30"/>
    </row>
    <row r="54" spans="1:52" ht="15.75" thickBot="1">
      <c r="A54" s="255">
        <v>11</v>
      </c>
      <c r="B54" s="24" t="s">
        <v>5</v>
      </c>
      <c r="C54" s="36" t="s">
        <v>10</v>
      </c>
      <c r="D54" s="8">
        <v>9.1</v>
      </c>
      <c r="E54" s="8">
        <v>9.1</v>
      </c>
      <c r="F54" s="8">
        <v>9.1</v>
      </c>
      <c r="G54" s="37">
        <f>AVERAGE(D54:F54)</f>
        <v>9.1</v>
      </c>
      <c r="H54" s="241" t="str">
        <f>IF(G54&lt;$I$163,"Under",IF(AND(G54&gt;=$I$163,G54&lt;=$I$165),"Normal",IF(G54&gt;=$I$165,"Over","Prøv igen")))</f>
        <v>Over</v>
      </c>
      <c r="I54" s="76">
        <f>+G54</f>
        <v>9.1</v>
      </c>
      <c r="J54" s="77">
        <f>+G55</f>
        <v>56.859559748427671</v>
      </c>
      <c r="K54" s="83">
        <f>+G56</f>
        <v>7.3522012578616347E-2</v>
      </c>
      <c r="L54" s="79">
        <f>+G57</f>
        <v>165.13952</v>
      </c>
      <c r="M54" s="82">
        <f>+G58</f>
        <v>8.2569759999999999</v>
      </c>
      <c r="N54" s="81">
        <v>11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30"/>
    </row>
    <row r="55" spans="1:52">
      <c r="A55" s="256"/>
      <c r="B55" s="17" t="s">
        <v>3</v>
      </c>
      <c r="C55" s="18" t="s">
        <v>8</v>
      </c>
      <c r="D55" s="11">
        <f>(D54+$Q$6)/$Q$5-$Q$3</f>
        <v>56.859559748427671</v>
      </c>
      <c r="E55" s="11">
        <f>(E54+$Q$6)/$Q$5-$Q$3</f>
        <v>56.859559748427671</v>
      </c>
      <c r="F55" s="11">
        <f>(F54+$Q$6)/$Q$5-$Q$3</f>
        <v>56.859559748427671</v>
      </c>
      <c r="G55" s="30">
        <f>AVERAGE(D55:F55)</f>
        <v>56.859559748427671</v>
      </c>
      <c r="H55" s="242"/>
      <c r="I55" s="154"/>
      <c r="J55" s="155"/>
      <c r="K55" s="155"/>
      <c r="L55" s="155"/>
      <c r="M55" s="155"/>
      <c r="N55" s="19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30"/>
    </row>
    <row r="56" spans="1:52">
      <c r="A56" s="256"/>
      <c r="B56" s="17" t="s">
        <v>4</v>
      </c>
      <c r="C56" s="19" t="s">
        <v>9</v>
      </c>
      <c r="D56" s="4">
        <f>+(D55+$Q$3)/$Q$2</f>
        <v>7.3522012578616347E-2</v>
      </c>
      <c r="E56" s="4">
        <f>+(E55+$Q$3)/$Q$2</f>
        <v>7.3522012578616347E-2</v>
      </c>
      <c r="F56" s="4">
        <f>+(F55+$Q$3)/$Q$2</f>
        <v>7.3522012578616347E-2</v>
      </c>
      <c r="G56" s="31">
        <f>AVERAGE(D56:F56)</f>
        <v>7.3522012578616347E-2</v>
      </c>
      <c r="H56" s="242"/>
      <c r="I56" s="156"/>
      <c r="J56" s="157"/>
      <c r="K56" s="157"/>
      <c r="L56" s="157"/>
      <c r="M56" s="157"/>
      <c r="N56" s="198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30"/>
    </row>
    <row r="57" spans="1:52">
      <c r="A57" s="256"/>
      <c r="B57" s="17" t="s">
        <v>6</v>
      </c>
      <c r="C57" s="19" t="s">
        <v>11</v>
      </c>
      <c r="D57" s="11">
        <f>D54*$Q$8</f>
        <v>165.13952</v>
      </c>
      <c r="E57" s="11">
        <f>E54*$Q$8</f>
        <v>165.13952</v>
      </c>
      <c r="F57" s="11">
        <f>F54*$Q$8</f>
        <v>165.13952</v>
      </c>
      <c r="G57" s="30">
        <f t="shared" ref="G57:G58" si="10">AVERAGE(D57:F57)</f>
        <v>165.13952</v>
      </c>
      <c r="H57" s="242"/>
      <c r="I57" s="156"/>
      <c r="J57" s="157"/>
      <c r="K57" s="157"/>
      <c r="L57" s="157"/>
      <c r="M57" s="157"/>
      <c r="N57" s="19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30"/>
    </row>
    <row r="58" spans="1:52" ht="15.75" thickBot="1">
      <c r="A58" s="257"/>
      <c r="B58" s="20" t="s">
        <v>7</v>
      </c>
      <c r="C58" s="21" t="s">
        <v>12</v>
      </c>
      <c r="D58" s="22">
        <f>$P$10*10*D57/1000</f>
        <v>8.2569759999999999</v>
      </c>
      <c r="E58" s="22">
        <f>$P$10*10*E57/1000</f>
        <v>8.2569759999999999</v>
      </c>
      <c r="F58" s="22">
        <f>$P$10*10*F57/1000</f>
        <v>8.2569759999999999</v>
      </c>
      <c r="G58" s="32">
        <f t="shared" si="10"/>
        <v>8.2569759999999999</v>
      </c>
      <c r="H58" s="243"/>
      <c r="I58" s="158"/>
      <c r="J58" s="159"/>
      <c r="K58" s="159"/>
      <c r="L58" s="159"/>
      <c r="M58" s="159"/>
      <c r="N58" s="19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30"/>
    </row>
    <row r="59" spans="1:52" ht="15.75" thickBot="1">
      <c r="A59" s="258">
        <v>12</v>
      </c>
      <c r="B59" s="24" t="s">
        <v>5</v>
      </c>
      <c r="C59" s="36" t="s">
        <v>10</v>
      </c>
      <c r="D59" s="8">
        <v>11.7</v>
      </c>
      <c r="E59" s="8">
        <v>11.7</v>
      </c>
      <c r="F59" s="8">
        <v>11.7</v>
      </c>
      <c r="G59" s="37">
        <f>AVERAGE(D59:F59)</f>
        <v>11.699999999999998</v>
      </c>
      <c r="H59" s="241" t="str">
        <f>IF(G59&lt;$I$163,"Under",IF(AND(G59&gt;=$I$163,G59&lt;=$I$165),"Normal",IF(G59&gt;=$I$165,"Over","Prøv igen")))</f>
        <v>Over</v>
      </c>
      <c r="I59" s="76">
        <f>+G59</f>
        <v>11.699999999999998</v>
      </c>
      <c r="J59" s="77">
        <f>+G60</f>
        <v>74.732515723270438</v>
      </c>
      <c r="K59" s="83">
        <f>+G61</f>
        <v>8.9874213836477992E-2</v>
      </c>
      <c r="L59" s="79">
        <f>+G62</f>
        <v>212.32223999999999</v>
      </c>
      <c r="M59" s="82">
        <f>+G63</f>
        <v>10.616111999999999</v>
      </c>
      <c r="N59" s="81">
        <v>12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30"/>
    </row>
    <row r="60" spans="1:52">
      <c r="A60" s="259"/>
      <c r="B60" s="17" t="s">
        <v>3</v>
      </c>
      <c r="C60" s="18" t="s">
        <v>8</v>
      </c>
      <c r="D60" s="11">
        <f>(D59+$Q$6)/$Q$5-$Q$3</f>
        <v>74.732515723270438</v>
      </c>
      <c r="E60" s="11">
        <f>(E59+$Q$6)/$Q$5-$Q$3</f>
        <v>74.732515723270438</v>
      </c>
      <c r="F60" s="11">
        <f>(F59+$Q$6)/$Q$5-$Q$3</f>
        <v>74.732515723270438</v>
      </c>
      <c r="G60" s="30">
        <f>AVERAGE(D60:F60)</f>
        <v>74.732515723270438</v>
      </c>
      <c r="H60" s="242"/>
      <c r="I60" s="154"/>
      <c r="J60" s="155"/>
      <c r="K60" s="155"/>
      <c r="L60" s="155"/>
      <c r="M60" s="155"/>
      <c r="N60" s="197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30"/>
    </row>
    <row r="61" spans="1:52">
      <c r="A61" s="259"/>
      <c r="B61" s="17" t="s">
        <v>4</v>
      </c>
      <c r="C61" s="19" t="s">
        <v>9</v>
      </c>
      <c r="D61" s="4">
        <f>+(D60+$Q$3)/$Q$2</f>
        <v>8.9874213836477992E-2</v>
      </c>
      <c r="E61" s="4">
        <f>+(E60+$Q$3)/$Q$2</f>
        <v>8.9874213836477992E-2</v>
      </c>
      <c r="F61" s="4">
        <f>+(F60+$Q$3)/$Q$2</f>
        <v>8.9874213836477992E-2</v>
      </c>
      <c r="G61" s="31">
        <f>AVERAGE(D61:F61)</f>
        <v>8.9874213836477992E-2</v>
      </c>
      <c r="H61" s="242"/>
      <c r="I61" s="156"/>
      <c r="J61" s="157"/>
      <c r="K61" s="157"/>
      <c r="L61" s="157"/>
      <c r="M61" s="157"/>
      <c r="N61" s="19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30"/>
    </row>
    <row r="62" spans="1:52">
      <c r="A62" s="260"/>
      <c r="B62" s="17" t="s">
        <v>6</v>
      </c>
      <c r="C62" s="19" t="s">
        <v>11</v>
      </c>
      <c r="D62" s="11">
        <f>D59*$Q$8</f>
        <v>212.32223999999999</v>
      </c>
      <c r="E62" s="11">
        <f>E59*$Q$8</f>
        <v>212.32223999999999</v>
      </c>
      <c r="F62" s="11">
        <f>F59*$Q$8</f>
        <v>212.32223999999999</v>
      </c>
      <c r="G62" s="30">
        <f t="shared" ref="G62:G63" si="11">AVERAGE(D62:F62)</f>
        <v>212.32223999999999</v>
      </c>
      <c r="H62" s="242"/>
      <c r="I62" s="156"/>
      <c r="J62" s="157"/>
      <c r="K62" s="157"/>
      <c r="L62" s="157"/>
      <c r="M62" s="157"/>
      <c r="N62" s="198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30"/>
    </row>
    <row r="63" spans="1:52" ht="15.75" thickBot="1">
      <c r="A63" s="261"/>
      <c r="B63" s="20" t="s">
        <v>7</v>
      </c>
      <c r="C63" s="21" t="s">
        <v>12</v>
      </c>
      <c r="D63" s="22">
        <f>$P$10*10*D62/1000</f>
        <v>10.616111999999999</v>
      </c>
      <c r="E63" s="22">
        <f>$P$10*10*E62/1000</f>
        <v>10.616111999999999</v>
      </c>
      <c r="F63" s="22">
        <f>$P$10*10*F62/1000</f>
        <v>10.616111999999999</v>
      </c>
      <c r="G63" s="32">
        <f t="shared" si="11"/>
        <v>10.616111999999999</v>
      </c>
      <c r="H63" s="243"/>
      <c r="I63" s="158"/>
      <c r="J63" s="159"/>
      <c r="K63" s="159"/>
      <c r="L63" s="159"/>
      <c r="M63" s="159"/>
      <c r="N63" s="19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30"/>
    </row>
    <row r="64" spans="1:52" ht="15.75" thickBot="1">
      <c r="A64" s="259">
        <v>13</v>
      </c>
      <c r="B64" s="24" t="s">
        <v>5</v>
      </c>
      <c r="C64" s="36" t="s">
        <v>10</v>
      </c>
      <c r="D64" s="8">
        <v>9</v>
      </c>
      <c r="E64" s="8">
        <v>9</v>
      </c>
      <c r="F64" s="8">
        <v>9</v>
      </c>
      <c r="G64" s="37">
        <f>AVERAGE(D64:F64)</f>
        <v>9</v>
      </c>
      <c r="H64" s="241" t="str">
        <f>IF(G64&lt;$I$163,"Under",IF(AND(G64&gt;=$I$163,G64&lt;=$I$165),"Normal",IF(G64&gt;=$I$165,"Over","Prøv igen")))</f>
        <v>Over</v>
      </c>
      <c r="I64" s="76">
        <f>+G64</f>
        <v>9</v>
      </c>
      <c r="J64" s="77">
        <f>+G65</f>
        <v>56.17213836477989</v>
      </c>
      <c r="K64" s="83">
        <f>+G66</f>
        <v>7.2893081761006298E-2</v>
      </c>
      <c r="L64" s="79">
        <f>+G67</f>
        <v>163.32480000000001</v>
      </c>
      <c r="M64" s="82">
        <f>+G68</f>
        <v>8.1662400000000002</v>
      </c>
      <c r="N64" s="81">
        <v>13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30"/>
    </row>
    <row r="65" spans="1:52">
      <c r="A65" s="259"/>
      <c r="B65" s="17" t="s">
        <v>3</v>
      </c>
      <c r="C65" s="18" t="s">
        <v>8</v>
      </c>
      <c r="D65" s="11">
        <f>(D64+$Q$6)/$Q$5-$Q$3</f>
        <v>56.172138364779883</v>
      </c>
      <c r="E65" s="11">
        <f>(E64+$Q$6)/$Q$5-$Q$3</f>
        <v>56.172138364779883</v>
      </c>
      <c r="F65" s="11">
        <f>(F64+$Q$6)/$Q$5-$Q$3</f>
        <v>56.172138364779883</v>
      </c>
      <c r="G65" s="30">
        <f>AVERAGE(D65:F65)</f>
        <v>56.17213836477989</v>
      </c>
      <c r="H65" s="242"/>
      <c r="I65" s="154"/>
      <c r="J65" s="155"/>
      <c r="K65" s="155"/>
      <c r="L65" s="155"/>
      <c r="M65" s="155"/>
      <c r="N65" s="197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30"/>
    </row>
    <row r="66" spans="1:52">
      <c r="A66" s="259"/>
      <c r="B66" s="17" t="s">
        <v>4</v>
      </c>
      <c r="C66" s="19" t="s">
        <v>9</v>
      </c>
      <c r="D66" s="4">
        <f>+(D65+$Q$3)/$Q$2</f>
        <v>7.2893081761006298E-2</v>
      </c>
      <c r="E66" s="4">
        <f>+(E65+$Q$3)/$Q$2</f>
        <v>7.2893081761006298E-2</v>
      </c>
      <c r="F66" s="4">
        <f>+(F65+$Q$3)/$Q$2</f>
        <v>7.2893081761006298E-2</v>
      </c>
      <c r="G66" s="31">
        <f>AVERAGE(D66:F66)</f>
        <v>7.2893081761006298E-2</v>
      </c>
      <c r="H66" s="242"/>
      <c r="I66" s="156"/>
      <c r="J66" s="157"/>
      <c r="K66" s="157"/>
      <c r="L66" s="157"/>
      <c r="M66" s="157"/>
      <c r="N66" s="19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30"/>
    </row>
    <row r="67" spans="1:52">
      <c r="A67" s="260"/>
      <c r="B67" s="17" t="s">
        <v>6</v>
      </c>
      <c r="C67" s="19" t="s">
        <v>11</v>
      </c>
      <c r="D67" s="11">
        <f>D64*$Q$8</f>
        <v>163.32480000000001</v>
      </c>
      <c r="E67" s="11">
        <f>E64*$Q$8</f>
        <v>163.32480000000001</v>
      </c>
      <c r="F67" s="11">
        <f>F64*$Q$8</f>
        <v>163.32480000000001</v>
      </c>
      <c r="G67" s="30">
        <f t="shared" ref="G67:G68" si="12">AVERAGE(D67:F67)</f>
        <v>163.32480000000001</v>
      </c>
      <c r="H67" s="242"/>
      <c r="I67" s="156"/>
      <c r="J67" s="157"/>
      <c r="K67" s="157"/>
      <c r="L67" s="157"/>
      <c r="M67" s="157"/>
      <c r="N67" s="19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30"/>
    </row>
    <row r="68" spans="1:52" ht="15.75" thickBot="1">
      <c r="A68" s="261"/>
      <c r="B68" s="20" t="s">
        <v>7</v>
      </c>
      <c r="C68" s="21" t="s">
        <v>12</v>
      </c>
      <c r="D68" s="22">
        <f>$P$10*10*D67/1000</f>
        <v>8.1662400000000002</v>
      </c>
      <c r="E68" s="22">
        <f>$P$10*10*E67/1000</f>
        <v>8.1662400000000002</v>
      </c>
      <c r="F68" s="22">
        <f>$P$10*10*F67/1000</f>
        <v>8.1662400000000002</v>
      </c>
      <c r="G68" s="32">
        <f t="shared" si="12"/>
        <v>8.1662400000000002</v>
      </c>
      <c r="H68" s="243"/>
      <c r="I68" s="158"/>
      <c r="J68" s="159"/>
      <c r="K68" s="159"/>
      <c r="L68" s="159"/>
      <c r="M68" s="159"/>
      <c r="N68" s="199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30"/>
    </row>
    <row r="69" spans="1:52" ht="15.75" thickBot="1">
      <c r="A69" s="258">
        <v>14</v>
      </c>
      <c r="B69" s="24" t="s">
        <v>5</v>
      </c>
      <c r="C69" s="36" t="s">
        <v>10</v>
      </c>
      <c r="D69" s="8">
        <v>9</v>
      </c>
      <c r="E69" s="8">
        <v>9</v>
      </c>
      <c r="F69" s="8">
        <v>9</v>
      </c>
      <c r="G69" s="37">
        <f>AVERAGE(D69:F69)</f>
        <v>9</v>
      </c>
      <c r="H69" s="241" t="str">
        <f>IF(G69&lt;$I$163,"Under",IF(AND(G69&gt;=$I$163,G69&lt;=$I$165),"Normal",IF(G69&gt;=$I$165,"Over","Prøv igen")))</f>
        <v>Over</v>
      </c>
      <c r="I69" s="76">
        <f>+G69</f>
        <v>9</v>
      </c>
      <c r="J69" s="77">
        <f>+G70</f>
        <v>56.17213836477989</v>
      </c>
      <c r="K69" s="83">
        <f>+G71</f>
        <v>7.2893081761006298E-2</v>
      </c>
      <c r="L69" s="79">
        <f>+G72</f>
        <v>163.32480000000001</v>
      </c>
      <c r="M69" s="82">
        <f>+G73</f>
        <v>8.1662400000000002</v>
      </c>
      <c r="N69" s="81">
        <v>14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30"/>
    </row>
    <row r="70" spans="1:52">
      <c r="A70" s="259"/>
      <c r="B70" s="17" t="s">
        <v>3</v>
      </c>
      <c r="C70" s="18" t="s">
        <v>8</v>
      </c>
      <c r="D70" s="11">
        <f>(D69+$Q$6)/$Q$5-$Q$3</f>
        <v>56.172138364779883</v>
      </c>
      <c r="E70" s="11">
        <f>(E69+$Q$6)/$Q$5-$Q$3</f>
        <v>56.172138364779883</v>
      </c>
      <c r="F70" s="11">
        <f>(F69+$Q$6)/$Q$5-$Q$3</f>
        <v>56.172138364779883</v>
      </c>
      <c r="G70" s="30">
        <f>AVERAGE(D70:F70)</f>
        <v>56.17213836477989</v>
      </c>
      <c r="H70" s="242"/>
      <c r="I70" s="154"/>
      <c r="J70" s="155"/>
      <c r="K70" s="155"/>
      <c r="L70" s="155"/>
      <c r="M70" s="155"/>
      <c r="N70" s="197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30"/>
    </row>
    <row r="71" spans="1:52">
      <c r="A71" s="259"/>
      <c r="B71" s="17" t="s">
        <v>4</v>
      </c>
      <c r="C71" s="19" t="s">
        <v>9</v>
      </c>
      <c r="D71" s="4">
        <f>+(D70+$Q$3)/$Q$2</f>
        <v>7.2893081761006298E-2</v>
      </c>
      <c r="E71" s="4">
        <f>+(E70+$Q$3)/$Q$2</f>
        <v>7.2893081761006298E-2</v>
      </c>
      <c r="F71" s="4">
        <f>+(F70+$Q$3)/$Q$2</f>
        <v>7.2893081761006298E-2</v>
      </c>
      <c r="G71" s="31">
        <f>AVERAGE(D71:F71)</f>
        <v>7.2893081761006298E-2</v>
      </c>
      <c r="H71" s="242"/>
      <c r="I71" s="156"/>
      <c r="J71" s="157"/>
      <c r="K71" s="157"/>
      <c r="L71" s="157"/>
      <c r="M71" s="157"/>
      <c r="N71" s="198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30"/>
    </row>
    <row r="72" spans="1:52">
      <c r="A72" s="260"/>
      <c r="B72" s="17" t="s">
        <v>6</v>
      </c>
      <c r="C72" s="19" t="s">
        <v>11</v>
      </c>
      <c r="D72" s="11">
        <f>D69*$Q$8</f>
        <v>163.32480000000001</v>
      </c>
      <c r="E72" s="11">
        <f>E69*$Q$8</f>
        <v>163.32480000000001</v>
      </c>
      <c r="F72" s="11">
        <f>F69*$Q$8</f>
        <v>163.32480000000001</v>
      </c>
      <c r="G72" s="30">
        <f t="shared" ref="G72:G73" si="13">AVERAGE(D72:F72)</f>
        <v>163.32480000000001</v>
      </c>
      <c r="H72" s="242"/>
      <c r="I72" s="156"/>
      <c r="J72" s="157"/>
      <c r="K72" s="157"/>
      <c r="L72" s="157"/>
      <c r="M72" s="157"/>
      <c r="N72" s="198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30"/>
    </row>
    <row r="73" spans="1:52" ht="15.75" thickBot="1">
      <c r="A73" s="261"/>
      <c r="B73" s="20" t="s">
        <v>7</v>
      </c>
      <c r="C73" s="21" t="s">
        <v>12</v>
      </c>
      <c r="D73" s="22">
        <f>$P$10*10*D72/1000</f>
        <v>8.1662400000000002</v>
      </c>
      <c r="E73" s="22">
        <f>$P$10*10*E72/1000</f>
        <v>8.1662400000000002</v>
      </c>
      <c r="F73" s="22">
        <f>$P$10*10*F72/1000</f>
        <v>8.1662400000000002</v>
      </c>
      <c r="G73" s="32">
        <f t="shared" si="13"/>
        <v>8.1662400000000002</v>
      </c>
      <c r="H73" s="243"/>
      <c r="I73" s="158"/>
      <c r="J73" s="159"/>
      <c r="K73" s="159"/>
      <c r="L73" s="159"/>
      <c r="M73" s="159"/>
      <c r="N73" s="199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30"/>
    </row>
    <row r="74" spans="1:52" ht="15.75" thickBot="1">
      <c r="A74" s="258">
        <v>15</v>
      </c>
      <c r="B74" s="24" t="s">
        <v>5</v>
      </c>
      <c r="C74" s="36" t="s">
        <v>10</v>
      </c>
      <c r="D74" s="215">
        <v>11.1</v>
      </c>
      <c r="E74" s="215">
        <v>11.1</v>
      </c>
      <c r="F74" s="215">
        <v>11.1</v>
      </c>
      <c r="G74" s="37">
        <f>AVERAGE(D74:F74)</f>
        <v>11.1</v>
      </c>
      <c r="H74" s="241" t="str">
        <f>IF(G74&lt;$I$163,"Under",IF(AND(G74&gt;=$I$163,G74&lt;=$I$165),"Normal",IF(G74&gt;=$I$165,"Over","Prøv igen")))</f>
        <v>Over</v>
      </c>
      <c r="I74" s="76">
        <f>+G74</f>
        <v>11.1</v>
      </c>
      <c r="J74" s="77">
        <f>+G75</f>
        <v>70.607987421383655</v>
      </c>
      <c r="K74" s="83">
        <f>+G76</f>
        <v>8.6100628930817616E-2</v>
      </c>
      <c r="L74" s="79">
        <f>+G77</f>
        <v>201.43392000000003</v>
      </c>
      <c r="M74" s="82">
        <f>+G78</f>
        <v>10.071695999999999</v>
      </c>
      <c r="N74" s="81">
        <v>15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30"/>
    </row>
    <row r="75" spans="1:52">
      <c r="A75" s="259"/>
      <c r="B75" s="17" t="s">
        <v>3</v>
      </c>
      <c r="C75" s="18" t="s">
        <v>8</v>
      </c>
      <c r="D75" s="11">
        <f>(D74+$Q$6)/$Q$5-$Q$3</f>
        <v>70.607987421383655</v>
      </c>
      <c r="E75" s="11">
        <f>(E74+$Q$6)/$Q$5-$Q$3</f>
        <v>70.607987421383655</v>
      </c>
      <c r="F75" s="11">
        <f>(F74+$Q$6)/$Q$5-$Q$3</f>
        <v>70.607987421383655</v>
      </c>
      <c r="G75" s="30">
        <f>AVERAGE(D75:F75)</f>
        <v>70.607987421383655</v>
      </c>
      <c r="H75" s="242"/>
      <c r="I75" s="154"/>
      <c r="J75" s="155"/>
      <c r="K75" s="155"/>
      <c r="L75" s="155"/>
      <c r="M75" s="155"/>
      <c r="N75" s="197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30"/>
    </row>
    <row r="76" spans="1:52">
      <c r="A76" s="259"/>
      <c r="B76" s="17" t="s">
        <v>4</v>
      </c>
      <c r="C76" s="19" t="s">
        <v>9</v>
      </c>
      <c r="D76" s="4">
        <f>+(D75+$Q$3)/$Q$2</f>
        <v>8.6100628930817616E-2</v>
      </c>
      <c r="E76" s="4">
        <f>+(E75+$Q$3)/$Q$2</f>
        <v>8.6100628930817616E-2</v>
      </c>
      <c r="F76" s="4">
        <f>+(F75+$Q$3)/$Q$2</f>
        <v>8.6100628930817616E-2</v>
      </c>
      <c r="G76" s="31">
        <f>AVERAGE(D76:F76)</f>
        <v>8.6100628930817616E-2</v>
      </c>
      <c r="H76" s="242"/>
      <c r="I76" s="156"/>
      <c r="J76" s="157"/>
      <c r="K76" s="157"/>
      <c r="L76" s="157"/>
      <c r="M76" s="157"/>
      <c r="N76" s="198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30"/>
    </row>
    <row r="77" spans="1:52">
      <c r="A77" s="260"/>
      <c r="B77" s="17" t="s">
        <v>6</v>
      </c>
      <c r="C77" s="19" t="s">
        <v>11</v>
      </c>
      <c r="D77" s="11">
        <f>D74*$Q$8</f>
        <v>201.43392</v>
      </c>
      <c r="E77" s="11">
        <f>E74*$Q$8</f>
        <v>201.43392</v>
      </c>
      <c r="F77" s="11">
        <f>F74*$Q$8</f>
        <v>201.43392</v>
      </c>
      <c r="G77" s="30">
        <f t="shared" ref="G77:G78" si="14">AVERAGE(D77:F77)</f>
        <v>201.43392000000003</v>
      </c>
      <c r="H77" s="242"/>
      <c r="I77" s="156"/>
      <c r="J77" s="157"/>
      <c r="K77" s="157"/>
      <c r="L77" s="157"/>
      <c r="M77" s="157"/>
      <c r="N77" s="198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30"/>
    </row>
    <row r="78" spans="1:52" ht="15.75" thickBot="1">
      <c r="A78" s="261"/>
      <c r="B78" s="20" t="s">
        <v>7</v>
      </c>
      <c r="C78" s="21" t="s">
        <v>12</v>
      </c>
      <c r="D78" s="22">
        <f>$P$10*10*D77/1000</f>
        <v>10.071695999999999</v>
      </c>
      <c r="E78" s="22">
        <f>$P$10*10*E77/1000</f>
        <v>10.071695999999999</v>
      </c>
      <c r="F78" s="22">
        <f>$P$10*10*F77/1000</f>
        <v>10.071695999999999</v>
      </c>
      <c r="G78" s="32">
        <f t="shared" si="14"/>
        <v>10.071695999999999</v>
      </c>
      <c r="H78" s="243"/>
      <c r="I78" s="158"/>
      <c r="J78" s="159"/>
      <c r="K78" s="159"/>
      <c r="L78" s="159"/>
      <c r="M78" s="159"/>
      <c r="N78" s="199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30"/>
    </row>
    <row r="79" spans="1:52" ht="15.75" thickBot="1">
      <c r="A79" s="258">
        <v>16</v>
      </c>
      <c r="B79" s="24" t="s">
        <v>5</v>
      </c>
      <c r="C79" s="36" t="s">
        <v>10</v>
      </c>
      <c r="D79" s="8">
        <v>9</v>
      </c>
      <c r="E79" s="8">
        <v>9</v>
      </c>
      <c r="F79" s="8">
        <v>9</v>
      </c>
      <c r="G79" s="37">
        <f>AVERAGE(D79:F79)</f>
        <v>9</v>
      </c>
      <c r="H79" s="241" t="str">
        <f>IF(G79&lt;$I$163,"Under",IF(AND(G79&gt;=$I$163,G79&lt;=$I$165),"Normal",IF(G79&gt;=$I$165,"Over","Prøv igen")))</f>
        <v>Over</v>
      </c>
      <c r="I79" s="76">
        <f>+G79</f>
        <v>9</v>
      </c>
      <c r="J79" s="77">
        <f>+G80</f>
        <v>56.17213836477989</v>
      </c>
      <c r="K79" s="83">
        <f>+G81</f>
        <v>7.2893081761006298E-2</v>
      </c>
      <c r="L79" s="79">
        <f>+G82</f>
        <v>163.32480000000001</v>
      </c>
      <c r="M79" s="82">
        <f>+G83</f>
        <v>8.1662400000000002</v>
      </c>
      <c r="N79" s="81">
        <v>16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30"/>
    </row>
    <row r="80" spans="1:52">
      <c r="A80" s="259"/>
      <c r="B80" s="17" t="s">
        <v>3</v>
      </c>
      <c r="C80" s="18" t="s">
        <v>8</v>
      </c>
      <c r="D80" s="11">
        <f>(D79+$Q$6)/$Q$5-$Q$3</f>
        <v>56.172138364779883</v>
      </c>
      <c r="E80" s="11">
        <f>(E79+$Q$6)/$Q$5-$Q$3</f>
        <v>56.172138364779883</v>
      </c>
      <c r="F80" s="11">
        <f>(F79+$Q$6)/$Q$5-$Q$3</f>
        <v>56.172138364779883</v>
      </c>
      <c r="G80" s="30">
        <f>AVERAGE(D80:F80)</f>
        <v>56.17213836477989</v>
      </c>
      <c r="H80" s="242"/>
      <c r="I80" s="154"/>
      <c r="J80" s="155"/>
      <c r="K80" s="155"/>
      <c r="L80" s="155"/>
      <c r="M80" s="155"/>
      <c r="N80" s="197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30"/>
    </row>
    <row r="81" spans="1:52">
      <c r="A81" s="259"/>
      <c r="B81" s="17" t="s">
        <v>4</v>
      </c>
      <c r="C81" s="19" t="s">
        <v>9</v>
      </c>
      <c r="D81" s="4">
        <f>+(D80+$Q$3)/$Q$2</f>
        <v>7.2893081761006298E-2</v>
      </c>
      <c r="E81" s="4">
        <f>+(E80+$Q$3)/$Q$2</f>
        <v>7.2893081761006298E-2</v>
      </c>
      <c r="F81" s="4">
        <f>+(F80+$Q$3)/$Q$2</f>
        <v>7.2893081761006298E-2</v>
      </c>
      <c r="G81" s="31">
        <f>AVERAGE(D81:F81)</f>
        <v>7.2893081761006298E-2</v>
      </c>
      <c r="H81" s="242"/>
      <c r="I81" s="156"/>
      <c r="J81" s="157"/>
      <c r="K81" s="157"/>
      <c r="L81" s="157"/>
      <c r="M81" s="157"/>
      <c r="N81" s="198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30"/>
    </row>
    <row r="82" spans="1:52">
      <c r="A82" s="260"/>
      <c r="B82" s="17" t="s">
        <v>6</v>
      </c>
      <c r="C82" s="19" t="s">
        <v>11</v>
      </c>
      <c r="D82" s="11">
        <f>D79*$Q$8</f>
        <v>163.32480000000001</v>
      </c>
      <c r="E82" s="11">
        <f>E79*$Q$8</f>
        <v>163.32480000000001</v>
      </c>
      <c r="F82" s="11">
        <f>F79*$Q$8</f>
        <v>163.32480000000001</v>
      </c>
      <c r="G82" s="30">
        <f t="shared" ref="G82:G83" si="15">AVERAGE(D82:F82)</f>
        <v>163.32480000000001</v>
      </c>
      <c r="H82" s="242"/>
      <c r="I82" s="156"/>
      <c r="J82" s="157"/>
      <c r="K82" s="157"/>
      <c r="L82" s="157"/>
      <c r="M82" s="157"/>
      <c r="N82" s="198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30"/>
    </row>
    <row r="83" spans="1:52" ht="15.75" thickBot="1">
      <c r="A83" s="261"/>
      <c r="B83" s="20" t="s">
        <v>7</v>
      </c>
      <c r="C83" s="21" t="s">
        <v>12</v>
      </c>
      <c r="D83" s="22">
        <f>$P$10*10*D82/1000</f>
        <v>8.1662400000000002</v>
      </c>
      <c r="E83" s="22">
        <f>$P$10*10*E82/1000</f>
        <v>8.1662400000000002</v>
      </c>
      <c r="F83" s="22">
        <f>$P$10*10*F82/1000</f>
        <v>8.1662400000000002</v>
      </c>
      <c r="G83" s="32">
        <f t="shared" si="15"/>
        <v>8.1662400000000002</v>
      </c>
      <c r="H83" s="243"/>
      <c r="I83" s="158"/>
      <c r="J83" s="159"/>
      <c r="K83" s="159"/>
      <c r="L83" s="159"/>
      <c r="M83" s="159"/>
      <c r="N83" s="199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30"/>
    </row>
    <row r="84" spans="1:52" ht="15.75" thickBot="1">
      <c r="A84" s="258">
        <v>17</v>
      </c>
      <c r="B84" s="24" t="s">
        <v>5</v>
      </c>
      <c r="C84" s="36" t="s">
        <v>10</v>
      </c>
      <c r="D84" s="8">
        <v>9</v>
      </c>
      <c r="E84" s="8">
        <v>9</v>
      </c>
      <c r="F84" s="8">
        <v>9</v>
      </c>
      <c r="G84" s="37">
        <f>AVERAGE(D84:F84)</f>
        <v>9</v>
      </c>
      <c r="H84" s="241" t="str">
        <f>IF(G84&lt;$I$163,"Under",IF(AND(G84&gt;=$I$163,G84&lt;=$I$165),"Normal",IF(G84&gt;=$I$165,"Over","Prøv igen")))</f>
        <v>Over</v>
      </c>
      <c r="I84" s="76">
        <f>+G84</f>
        <v>9</v>
      </c>
      <c r="J84" s="77">
        <f>+G85</f>
        <v>56.17213836477989</v>
      </c>
      <c r="K84" s="83">
        <f>+G86</f>
        <v>7.2893081761006298E-2</v>
      </c>
      <c r="L84" s="79">
        <f>+G87</f>
        <v>163.32480000000001</v>
      </c>
      <c r="M84" s="82">
        <f>+G88</f>
        <v>8.1662400000000002</v>
      </c>
      <c r="N84" s="81">
        <v>17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30"/>
    </row>
    <row r="85" spans="1:52">
      <c r="A85" s="259"/>
      <c r="B85" s="17" t="s">
        <v>3</v>
      </c>
      <c r="C85" s="18" t="s">
        <v>8</v>
      </c>
      <c r="D85" s="11">
        <f>(D84+$Q$6)/$Q$5-$Q$3</f>
        <v>56.172138364779883</v>
      </c>
      <c r="E85" s="11">
        <f>(E84+$Q$6)/$Q$5-$Q$3</f>
        <v>56.172138364779883</v>
      </c>
      <c r="F85" s="11">
        <f>(F84+$Q$6)/$Q$5-$Q$3</f>
        <v>56.172138364779883</v>
      </c>
      <c r="G85" s="30">
        <f>AVERAGE(D85:F85)</f>
        <v>56.17213836477989</v>
      </c>
      <c r="H85" s="242"/>
      <c r="I85" s="154"/>
      <c r="J85" s="155"/>
      <c r="K85" s="155"/>
      <c r="L85" s="155"/>
      <c r="M85" s="155"/>
      <c r="N85" s="197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30"/>
    </row>
    <row r="86" spans="1:52">
      <c r="A86" s="259"/>
      <c r="B86" s="17" t="s">
        <v>4</v>
      </c>
      <c r="C86" s="19" t="s">
        <v>9</v>
      </c>
      <c r="D86" s="4">
        <f>+(D85+$Q$3)/$Q$2</f>
        <v>7.2893081761006298E-2</v>
      </c>
      <c r="E86" s="4">
        <f>+(E85+$Q$3)/$Q$2</f>
        <v>7.2893081761006298E-2</v>
      </c>
      <c r="F86" s="4">
        <f>+(F85+$Q$3)/$Q$2</f>
        <v>7.2893081761006298E-2</v>
      </c>
      <c r="G86" s="31">
        <f>AVERAGE(D86:F86)</f>
        <v>7.2893081761006298E-2</v>
      </c>
      <c r="H86" s="242"/>
      <c r="I86" s="156"/>
      <c r="J86" s="157"/>
      <c r="K86" s="157"/>
      <c r="L86" s="157"/>
      <c r="M86" s="157"/>
      <c r="N86" s="198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30"/>
    </row>
    <row r="87" spans="1:52">
      <c r="A87" s="260"/>
      <c r="B87" s="17" t="s">
        <v>6</v>
      </c>
      <c r="C87" s="19" t="s">
        <v>11</v>
      </c>
      <c r="D87" s="11">
        <f>D84*$Q$8</f>
        <v>163.32480000000001</v>
      </c>
      <c r="E87" s="11">
        <f>E84*$Q$8</f>
        <v>163.32480000000001</v>
      </c>
      <c r="F87" s="11">
        <f>F84*$Q$8</f>
        <v>163.32480000000001</v>
      </c>
      <c r="G87" s="30">
        <f t="shared" ref="G87:G88" si="16">AVERAGE(D87:F87)</f>
        <v>163.32480000000001</v>
      </c>
      <c r="H87" s="242"/>
      <c r="I87" s="156"/>
      <c r="J87" s="157"/>
      <c r="K87" s="157"/>
      <c r="L87" s="157"/>
      <c r="M87" s="157"/>
      <c r="N87" s="198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30"/>
    </row>
    <row r="88" spans="1:52" ht="15.75" thickBot="1">
      <c r="A88" s="261"/>
      <c r="B88" s="20" t="s">
        <v>7</v>
      </c>
      <c r="C88" s="21" t="s">
        <v>12</v>
      </c>
      <c r="D88" s="22">
        <f>$P$10*10*D87/1000</f>
        <v>8.1662400000000002</v>
      </c>
      <c r="E88" s="22">
        <f>$P$10*10*E87/1000</f>
        <v>8.1662400000000002</v>
      </c>
      <c r="F88" s="22">
        <f>$P$10*10*F87/1000</f>
        <v>8.1662400000000002</v>
      </c>
      <c r="G88" s="32">
        <f t="shared" si="16"/>
        <v>8.1662400000000002</v>
      </c>
      <c r="H88" s="243"/>
      <c r="I88" s="158"/>
      <c r="J88" s="159"/>
      <c r="K88" s="159"/>
      <c r="L88" s="159"/>
      <c r="M88" s="159"/>
      <c r="N88" s="199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30"/>
    </row>
    <row r="89" spans="1:52" ht="15.75" thickBot="1">
      <c r="A89" s="258">
        <v>18</v>
      </c>
      <c r="B89" s="24" t="s">
        <v>5</v>
      </c>
      <c r="C89" s="36" t="s">
        <v>10</v>
      </c>
      <c r="D89" s="8">
        <v>10.7</v>
      </c>
      <c r="E89" s="8">
        <v>10.7</v>
      </c>
      <c r="F89" s="8">
        <v>10.7</v>
      </c>
      <c r="G89" s="37">
        <f>AVERAGE(D89:F89)</f>
        <v>10.699999999999998</v>
      </c>
      <c r="H89" s="241" t="str">
        <f>IF(G89&lt;$I$163,"Under",IF(AND(G89&gt;=$I$163,G89&lt;=$I$165),"Normal",IF(G89&gt;=$I$165,"Over","Prøv igen")))</f>
        <v>Over</v>
      </c>
      <c r="I89" s="76">
        <f>+G89</f>
        <v>10.699999999999998</v>
      </c>
      <c r="J89" s="77">
        <f>+G90</f>
        <v>67.858301886792461</v>
      </c>
      <c r="K89" s="78">
        <f>+G91</f>
        <v>8.3584905660377365E-2</v>
      </c>
      <c r="L89" s="79">
        <f>+G92</f>
        <v>194.17504</v>
      </c>
      <c r="M89" s="80">
        <f>+G93</f>
        <v>9.7087520000000005</v>
      </c>
      <c r="N89" s="81">
        <v>18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30"/>
    </row>
    <row r="90" spans="1:52">
      <c r="A90" s="259"/>
      <c r="B90" s="17" t="s">
        <v>3</v>
      </c>
      <c r="C90" s="18" t="s">
        <v>8</v>
      </c>
      <c r="D90" s="11">
        <f>(D89+$Q$6)/$Q$5-$Q$3</f>
        <v>67.858301886792461</v>
      </c>
      <c r="E90" s="11">
        <f>(E89+$Q$6)/$Q$5-$Q$3</f>
        <v>67.858301886792461</v>
      </c>
      <c r="F90" s="11">
        <f>(F89+$Q$6)/$Q$5-$Q$3</f>
        <v>67.858301886792461</v>
      </c>
      <c r="G90" s="30">
        <f>AVERAGE(D90:F90)</f>
        <v>67.858301886792461</v>
      </c>
      <c r="H90" s="242"/>
      <c r="I90" s="154"/>
      <c r="J90" s="155"/>
      <c r="K90" s="155"/>
      <c r="L90" s="155"/>
      <c r="M90" s="155"/>
      <c r="N90" s="197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30"/>
    </row>
    <row r="91" spans="1:52">
      <c r="A91" s="259"/>
      <c r="B91" s="17" t="s">
        <v>4</v>
      </c>
      <c r="C91" s="19" t="s">
        <v>9</v>
      </c>
      <c r="D91" s="4">
        <f>+(D90+$Q$3)/$Q$2</f>
        <v>8.3584905660377365E-2</v>
      </c>
      <c r="E91" s="4">
        <f>+(E90+$Q$3)/$Q$2</f>
        <v>8.3584905660377365E-2</v>
      </c>
      <c r="F91" s="4">
        <f>+(F90+$Q$3)/$Q$2</f>
        <v>8.3584905660377365E-2</v>
      </c>
      <c r="G91" s="31">
        <f>AVERAGE(D91:F91)</f>
        <v>8.3584905660377365E-2</v>
      </c>
      <c r="H91" s="242"/>
      <c r="I91" s="156"/>
      <c r="J91" s="157"/>
      <c r="K91" s="157"/>
      <c r="L91" s="157"/>
      <c r="M91" s="157"/>
      <c r="N91" s="198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30"/>
    </row>
    <row r="92" spans="1:52">
      <c r="A92" s="260"/>
      <c r="B92" s="17" t="s">
        <v>6</v>
      </c>
      <c r="C92" s="19" t="s">
        <v>11</v>
      </c>
      <c r="D92" s="11">
        <f>D89*$Q$8</f>
        <v>194.17504</v>
      </c>
      <c r="E92" s="11">
        <f>E89*$Q$8</f>
        <v>194.17504</v>
      </c>
      <c r="F92" s="11">
        <f>F89*$Q$8</f>
        <v>194.17504</v>
      </c>
      <c r="G92" s="30">
        <f t="shared" ref="G92:G93" si="17">AVERAGE(D92:F92)</f>
        <v>194.17504</v>
      </c>
      <c r="H92" s="242"/>
      <c r="I92" s="156"/>
      <c r="J92" s="157"/>
      <c r="K92" s="157"/>
      <c r="L92" s="157"/>
      <c r="M92" s="157"/>
      <c r="N92" s="198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30"/>
    </row>
    <row r="93" spans="1:52" ht="15.75" thickBot="1">
      <c r="A93" s="261"/>
      <c r="B93" s="20" t="s">
        <v>7</v>
      </c>
      <c r="C93" s="21" t="s">
        <v>12</v>
      </c>
      <c r="D93" s="22">
        <f>$P$10*10*D92/1000</f>
        <v>9.7087520000000005</v>
      </c>
      <c r="E93" s="22">
        <f>$P$10*10*E92/1000</f>
        <v>9.7087520000000005</v>
      </c>
      <c r="F93" s="22">
        <f>$P$10*10*F92/1000</f>
        <v>9.7087520000000005</v>
      </c>
      <c r="G93" s="32">
        <f t="shared" si="17"/>
        <v>9.7087520000000005</v>
      </c>
      <c r="H93" s="243"/>
      <c r="I93" s="158"/>
      <c r="J93" s="159"/>
      <c r="K93" s="159"/>
      <c r="L93" s="159"/>
      <c r="M93" s="159"/>
      <c r="N93" s="199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30"/>
    </row>
    <row r="94" spans="1:52" ht="15.75" thickBot="1">
      <c r="A94" s="258">
        <v>19</v>
      </c>
      <c r="B94" s="24" t="s">
        <v>5</v>
      </c>
      <c r="C94" s="36" t="s">
        <v>10</v>
      </c>
      <c r="D94" s="8">
        <v>9</v>
      </c>
      <c r="E94" s="8">
        <v>9</v>
      </c>
      <c r="F94" s="8">
        <v>9</v>
      </c>
      <c r="G94" s="37">
        <f>AVERAGE(D94:F94)</f>
        <v>9</v>
      </c>
      <c r="H94" s="241" t="str">
        <f>IF(G94&lt;$I$163,"Under",IF(AND(G94&gt;=$I$163,G94&lt;=$I$165),"Normal",IF(G94&gt;=$I$165,"Over","Prøv igen")))</f>
        <v>Over</v>
      </c>
      <c r="I94" s="76">
        <f>+G94</f>
        <v>9</v>
      </c>
      <c r="J94" s="77">
        <f>+G95</f>
        <v>56.17213836477989</v>
      </c>
      <c r="K94" s="83">
        <f>+G96</f>
        <v>7.2893081761006298E-2</v>
      </c>
      <c r="L94" s="79">
        <f>+G97</f>
        <v>163.32480000000001</v>
      </c>
      <c r="M94" s="82">
        <f>+G98</f>
        <v>8.1662400000000002</v>
      </c>
      <c r="N94" s="81">
        <v>19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30"/>
    </row>
    <row r="95" spans="1:52">
      <c r="A95" s="259"/>
      <c r="B95" s="17" t="s">
        <v>3</v>
      </c>
      <c r="C95" s="18" t="s">
        <v>8</v>
      </c>
      <c r="D95" s="11">
        <f>(D94+$Q$6)/$Q$5-$Q$3</f>
        <v>56.172138364779883</v>
      </c>
      <c r="E95" s="11">
        <f>(E94+$Q$6)/$Q$5-$Q$3</f>
        <v>56.172138364779883</v>
      </c>
      <c r="F95" s="11">
        <f>(F94+$Q$6)/$Q$5-$Q$3</f>
        <v>56.172138364779883</v>
      </c>
      <c r="G95" s="30">
        <f>AVERAGE(D95:F95)</f>
        <v>56.17213836477989</v>
      </c>
      <c r="H95" s="242"/>
      <c r="I95" s="154"/>
      <c r="J95" s="155"/>
      <c r="K95" s="155"/>
      <c r="L95" s="155"/>
      <c r="M95" s="155"/>
      <c r="N95" s="197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30"/>
    </row>
    <row r="96" spans="1:52">
      <c r="A96" s="259"/>
      <c r="B96" s="17" t="s">
        <v>4</v>
      </c>
      <c r="C96" s="19" t="s">
        <v>9</v>
      </c>
      <c r="D96" s="4">
        <f>+(D95+$Q$3)/$Q$2</f>
        <v>7.2893081761006298E-2</v>
      </c>
      <c r="E96" s="4">
        <f>+(E95+$Q$3)/$Q$2</f>
        <v>7.2893081761006298E-2</v>
      </c>
      <c r="F96" s="4">
        <f>+(F95+$Q$3)/$Q$2</f>
        <v>7.2893081761006298E-2</v>
      </c>
      <c r="G96" s="31">
        <f>AVERAGE(D96:F96)</f>
        <v>7.2893081761006298E-2</v>
      </c>
      <c r="H96" s="242"/>
      <c r="I96" s="156"/>
      <c r="J96" s="157"/>
      <c r="K96" s="157"/>
      <c r="L96" s="157"/>
      <c r="M96" s="157"/>
      <c r="N96" s="19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30"/>
    </row>
    <row r="97" spans="1:52">
      <c r="A97" s="260"/>
      <c r="B97" s="17" t="s">
        <v>6</v>
      </c>
      <c r="C97" s="19" t="s">
        <v>11</v>
      </c>
      <c r="D97" s="11">
        <f>D94*$Q$8</f>
        <v>163.32480000000001</v>
      </c>
      <c r="E97" s="11">
        <f>E94*$Q$8</f>
        <v>163.32480000000001</v>
      </c>
      <c r="F97" s="11">
        <f>F94*$Q$8</f>
        <v>163.32480000000001</v>
      </c>
      <c r="G97" s="30">
        <f t="shared" ref="G97:G98" si="18">AVERAGE(D97:F97)</f>
        <v>163.32480000000001</v>
      </c>
      <c r="H97" s="242"/>
      <c r="I97" s="156"/>
      <c r="J97" s="157"/>
      <c r="K97" s="157"/>
      <c r="L97" s="157"/>
      <c r="M97" s="157"/>
      <c r="N97" s="19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30"/>
    </row>
    <row r="98" spans="1:52" ht="15.75" thickBot="1">
      <c r="A98" s="261"/>
      <c r="B98" s="20" t="s">
        <v>7</v>
      </c>
      <c r="C98" s="21" t="s">
        <v>12</v>
      </c>
      <c r="D98" s="22">
        <f>$P$10*10*D97/1000</f>
        <v>8.1662400000000002</v>
      </c>
      <c r="E98" s="22">
        <f>$P$10*10*E97/1000</f>
        <v>8.1662400000000002</v>
      </c>
      <c r="F98" s="22">
        <f>$P$10*10*F97/1000</f>
        <v>8.1662400000000002</v>
      </c>
      <c r="G98" s="32">
        <f t="shared" si="18"/>
        <v>8.1662400000000002</v>
      </c>
      <c r="H98" s="243"/>
      <c r="I98" s="158"/>
      <c r="J98" s="159"/>
      <c r="K98" s="159"/>
      <c r="L98" s="159"/>
      <c r="M98" s="159"/>
      <c r="N98" s="199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30"/>
    </row>
    <row r="99" spans="1:52" ht="15.75" thickBot="1">
      <c r="A99" s="258">
        <v>20</v>
      </c>
      <c r="B99" s="24" t="s">
        <v>5</v>
      </c>
      <c r="C99" s="36" t="s">
        <v>10</v>
      </c>
      <c r="D99" s="8">
        <v>9</v>
      </c>
      <c r="E99" s="8">
        <v>9</v>
      </c>
      <c r="F99" s="8">
        <v>9</v>
      </c>
      <c r="G99" s="37">
        <f>AVERAGE(D99:F99)</f>
        <v>9</v>
      </c>
      <c r="H99" s="241" t="str">
        <f>IF(G99&lt;$I$163,"Under",IF(AND(G99&gt;=$I$163,G99&lt;=$I$165),"Normal",IF(G99&gt;=$I$165,"Over","Prøv igen")))</f>
        <v>Over</v>
      </c>
      <c r="I99" s="76">
        <f>+G99</f>
        <v>9</v>
      </c>
      <c r="J99" s="77">
        <f>+G100</f>
        <v>56.17213836477989</v>
      </c>
      <c r="K99" s="83">
        <f>+G101</f>
        <v>7.2893081761006298E-2</v>
      </c>
      <c r="L99" s="79">
        <f>+G102</f>
        <v>163.32480000000001</v>
      </c>
      <c r="M99" s="82">
        <f>+G103</f>
        <v>8.1662400000000002</v>
      </c>
      <c r="N99" s="81">
        <v>20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30"/>
    </row>
    <row r="100" spans="1:52">
      <c r="A100" s="259"/>
      <c r="B100" s="17" t="s">
        <v>3</v>
      </c>
      <c r="C100" s="18" t="s">
        <v>8</v>
      </c>
      <c r="D100" s="11">
        <f>(D99+$Q$6)/$Q$5-$Q$3</f>
        <v>56.172138364779883</v>
      </c>
      <c r="E100" s="11">
        <f>(E99+$Q$6)/$Q$5-$Q$3</f>
        <v>56.172138364779883</v>
      </c>
      <c r="F100" s="11">
        <f>(F99+$Q$6)/$Q$5-$Q$3</f>
        <v>56.172138364779883</v>
      </c>
      <c r="G100" s="30">
        <f>AVERAGE(D100:F100)</f>
        <v>56.17213836477989</v>
      </c>
      <c r="H100" s="242"/>
      <c r="I100" s="154"/>
      <c r="J100" s="155"/>
      <c r="K100" s="155"/>
      <c r="L100" s="155"/>
      <c r="M100" s="155"/>
      <c r="N100" s="197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30"/>
    </row>
    <row r="101" spans="1:52">
      <c r="A101" s="259"/>
      <c r="B101" s="17" t="s">
        <v>4</v>
      </c>
      <c r="C101" s="19" t="s">
        <v>9</v>
      </c>
      <c r="D101" s="4">
        <f>+(D100+$Q$3)/$Q$2</f>
        <v>7.2893081761006298E-2</v>
      </c>
      <c r="E101" s="4">
        <f>+(E100+$Q$3)/$Q$2</f>
        <v>7.2893081761006298E-2</v>
      </c>
      <c r="F101" s="4">
        <f>+(F100+$Q$3)/$Q$2</f>
        <v>7.2893081761006298E-2</v>
      </c>
      <c r="G101" s="31">
        <f>AVERAGE(D101:F101)</f>
        <v>7.2893081761006298E-2</v>
      </c>
      <c r="H101" s="242"/>
      <c r="I101" s="156"/>
      <c r="J101" s="157"/>
      <c r="K101" s="157"/>
      <c r="L101" s="157"/>
      <c r="M101" s="157"/>
      <c r="N101" s="198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30"/>
    </row>
    <row r="102" spans="1:52">
      <c r="A102" s="260"/>
      <c r="B102" s="17" t="s">
        <v>6</v>
      </c>
      <c r="C102" s="19" t="s">
        <v>11</v>
      </c>
      <c r="D102" s="11">
        <f>D99*$Q$8</f>
        <v>163.32480000000001</v>
      </c>
      <c r="E102" s="11">
        <f>E99*$Q$8</f>
        <v>163.32480000000001</v>
      </c>
      <c r="F102" s="11">
        <f>F99*$Q$8</f>
        <v>163.32480000000001</v>
      </c>
      <c r="G102" s="30">
        <f t="shared" ref="G102:G103" si="19">AVERAGE(D102:F102)</f>
        <v>163.32480000000001</v>
      </c>
      <c r="H102" s="242"/>
      <c r="I102" s="156"/>
      <c r="J102" s="157"/>
      <c r="K102" s="157"/>
      <c r="L102" s="157"/>
      <c r="M102" s="157"/>
      <c r="N102" s="198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130"/>
    </row>
    <row r="103" spans="1:52" ht="15.75" thickBot="1">
      <c r="A103" s="261"/>
      <c r="B103" s="20" t="s">
        <v>7</v>
      </c>
      <c r="C103" s="21" t="s">
        <v>12</v>
      </c>
      <c r="D103" s="22">
        <f>$P$10*10*D102/1000</f>
        <v>8.1662400000000002</v>
      </c>
      <c r="E103" s="22">
        <f>$P$10*10*E102/1000</f>
        <v>8.1662400000000002</v>
      </c>
      <c r="F103" s="22">
        <f>$P$10*10*F102/1000</f>
        <v>8.1662400000000002</v>
      </c>
      <c r="G103" s="32">
        <f t="shared" si="19"/>
        <v>8.1662400000000002</v>
      </c>
      <c r="H103" s="243"/>
      <c r="I103" s="158"/>
      <c r="J103" s="159"/>
      <c r="K103" s="159"/>
      <c r="L103" s="159"/>
      <c r="M103" s="159"/>
      <c r="N103" s="199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130"/>
    </row>
    <row r="104" spans="1:52" ht="15.75" thickBot="1">
      <c r="A104" s="255">
        <v>21</v>
      </c>
      <c r="B104" s="24" t="s">
        <v>5</v>
      </c>
      <c r="C104" s="36" t="s">
        <v>10</v>
      </c>
      <c r="D104" s="8">
        <v>7.8</v>
      </c>
      <c r="E104" s="8">
        <v>7.8</v>
      </c>
      <c r="F104" s="8">
        <v>7.8</v>
      </c>
      <c r="G104" s="37">
        <f>AVERAGE(D104:F104)</f>
        <v>7.8</v>
      </c>
      <c r="H104" s="241" t="str">
        <f>IF(G104&lt;$I$163,"Under",IF(AND(G104&gt;=$I$163,G104&lt;=$I$165),"Normal",IF(G104&gt;=$I$165,"Over","Prøv igen")))</f>
        <v>Over</v>
      </c>
      <c r="I104" s="76">
        <f>+G104</f>
        <v>7.8</v>
      </c>
      <c r="J104" s="77">
        <f>+G105</f>
        <v>47.923081761006301</v>
      </c>
      <c r="K104" s="83">
        <f>+G106</f>
        <v>6.5345911949685545E-2</v>
      </c>
      <c r="L104" s="79">
        <f>+G107</f>
        <v>141.54816</v>
      </c>
      <c r="M104" s="82">
        <f>+G108</f>
        <v>7.0774079999999993</v>
      </c>
      <c r="N104" s="81">
        <v>21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130"/>
    </row>
    <row r="105" spans="1:52">
      <c r="A105" s="256"/>
      <c r="B105" s="17" t="s">
        <v>3</v>
      </c>
      <c r="C105" s="18" t="s">
        <v>8</v>
      </c>
      <c r="D105" s="11">
        <f>(D104+$Q$6)/$Q$5-$Q$3</f>
        <v>47.923081761006301</v>
      </c>
      <c r="E105" s="11">
        <f>(E104+$Q$6)/$Q$5-$Q$3</f>
        <v>47.923081761006301</v>
      </c>
      <c r="F105" s="11">
        <f>(F104+$Q$6)/$Q$5-$Q$3</f>
        <v>47.923081761006301</v>
      </c>
      <c r="G105" s="30">
        <f>AVERAGE(D105:F105)</f>
        <v>47.923081761006301</v>
      </c>
      <c r="H105" s="242"/>
      <c r="I105" s="154"/>
      <c r="J105" s="155"/>
      <c r="K105" s="155"/>
      <c r="L105" s="155"/>
      <c r="M105" s="155"/>
      <c r="N105" s="197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130"/>
    </row>
    <row r="106" spans="1:52">
      <c r="A106" s="256"/>
      <c r="B106" s="17" t="s">
        <v>4</v>
      </c>
      <c r="C106" s="19" t="s">
        <v>9</v>
      </c>
      <c r="D106" s="4">
        <f>+(D105+$Q$3)/$Q$2</f>
        <v>6.5345911949685545E-2</v>
      </c>
      <c r="E106" s="4">
        <f>+(E105+$Q$3)/$Q$2</f>
        <v>6.5345911949685545E-2</v>
      </c>
      <c r="F106" s="4">
        <f>+(F105+$Q$3)/$Q$2</f>
        <v>6.5345911949685545E-2</v>
      </c>
      <c r="G106" s="31">
        <f>AVERAGE(D106:F106)</f>
        <v>6.5345911949685545E-2</v>
      </c>
      <c r="H106" s="242"/>
      <c r="I106" s="156"/>
      <c r="J106" s="157"/>
      <c r="K106" s="157"/>
      <c r="L106" s="157"/>
      <c r="M106" s="157"/>
      <c r="N106" s="198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130"/>
    </row>
    <row r="107" spans="1:52">
      <c r="A107" s="256"/>
      <c r="B107" s="17" t="s">
        <v>6</v>
      </c>
      <c r="C107" s="19" t="s">
        <v>11</v>
      </c>
      <c r="D107" s="11">
        <f>D104*$Q$8</f>
        <v>141.54816</v>
      </c>
      <c r="E107" s="11">
        <f>E104*$Q$8</f>
        <v>141.54816</v>
      </c>
      <c r="F107" s="11">
        <f>F104*$Q$8</f>
        <v>141.54816</v>
      </c>
      <c r="G107" s="30">
        <f t="shared" ref="G107:G108" si="20">AVERAGE(D107:F107)</f>
        <v>141.54816</v>
      </c>
      <c r="H107" s="242"/>
      <c r="I107" s="156"/>
      <c r="J107" s="157"/>
      <c r="K107" s="157"/>
      <c r="L107" s="157"/>
      <c r="M107" s="157"/>
      <c r="N107" s="198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130"/>
    </row>
    <row r="108" spans="1:52" ht="15.75" thickBot="1">
      <c r="A108" s="257"/>
      <c r="B108" s="20" t="s">
        <v>7</v>
      </c>
      <c r="C108" s="21" t="s">
        <v>12</v>
      </c>
      <c r="D108" s="22">
        <f>$P$10*10*D107/1000</f>
        <v>7.0774079999999993</v>
      </c>
      <c r="E108" s="22">
        <f>$P$10*10*E107/1000</f>
        <v>7.0774079999999993</v>
      </c>
      <c r="F108" s="22">
        <f>$P$10*10*F107/1000</f>
        <v>7.0774079999999993</v>
      </c>
      <c r="G108" s="32">
        <f t="shared" si="20"/>
        <v>7.0774079999999993</v>
      </c>
      <c r="H108" s="243"/>
      <c r="I108" s="158"/>
      <c r="J108" s="159"/>
      <c r="K108" s="159"/>
      <c r="L108" s="159"/>
      <c r="M108" s="159"/>
      <c r="N108" s="199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130"/>
    </row>
    <row r="109" spans="1:52" ht="15.75" thickBot="1">
      <c r="A109" s="258">
        <v>22</v>
      </c>
      <c r="B109" s="24" t="s">
        <v>5</v>
      </c>
      <c r="C109" s="36" t="s">
        <v>10</v>
      </c>
      <c r="D109" s="8">
        <v>9</v>
      </c>
      <c r="E109" s="8">
        <v>9</v>
      </c>
      <c r="F109" s="8">
        <v>9</v>
      </c>
      <c r="G109" s="37">
        <f>AVERAGE(D109:F109)</f>
        <v>9</v>
      </c>
      <c r="H109" s="241" t="str">
        <f>IF(G109&lt;$I$163,"Under",IF(AND(G109&gt;=$I$163,G109&lt;=$I$165),"Normal",IF(G109&gt;=$I$165,"Over","Prøv igen")))</f>
        <v>Over</v>
      </c>
      <c r="I109" s="76">
        <f>+G109</f>
        <v>9</v>
      </c>
      <c r="J109" s="77">
        <f>+G110</f>
        <v>56.17213836477989</v>
      </c>
      <c r="K109" s="83">
        <f>+G111</f>
        <v>7.2893081761006298E-2</v>
      </c>
      <c r="L109" s="79">
        <f>+G112</f>
        <v>163.32480000000001</v>
      </c>
      <c r="M109" s="82">
        <f>+G113</f>
        <v>8.1662400000000002</v>
      </c>
      <c r="N109" s="81">
        <v>22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130"/>
    </row>
    <row r="110" spans="1:52">
      <c r="A110" s="259"/>
      <c r="B110" s="17" t="s">
        <v>3</v>
      </c>
      <c r="C110" s="18" t="s">
        <v>8</v>
      </c>
      <c r="D110" s="11">
        <f>(D109+$Q$6)/$Q$5-$Q$3</f>
        <v>56.172138364779883</v>
      </c>
      <c r="E110" s="11">
        <f>(E109+$Q$6)/$Q$5-$Q$3</f>
        <v>56.172138364779883</v>
      </c>
      <c r="F110" s="11">
        <f>(F109+$Q$6)/$Q$5-$Q$3</f>
        <v>56.172138364779883</v>
      </c>
      <c r="G110" s="30">
        <f>AVERAGE(D110:F110)</f>
        <v>56.17213836477989</v>
      </c>
      <c r="H110" s="242"/>
      <c r="I110" s="154"/>
      <c r="J110" s="155"/>
      <c r="K110" s="155"/>
      <c r="L110" s="155"/>
      <c r="M110" s="155"/>
      <c r="N110" s="197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130"/>
    </row>
    <row r="111" spans="1:52">
      <c r="A111" s="259"/>
      <c r="B111" s="17" t="s">
        <v>4</v>
      </c>
      <c r="C111" s="19" t="s">
        <v>9</v>
      </c>
      <c r="D111" s="4">
        <f>+(D110+$Q$3)/$Q$2</f>
        <v>7.2893081761006298E-2</v>
      </c>
      <c r="E111" s="4">
        <f>+(E110+$Q$3)/$Q$2</f>
        <v>7.2893081761006298E-2</v>
      </c>
      <c r="F111" s="4">
        <f>+(F110+$Q$3)/$Q$2</f>
        <v>7.2893081761006298E-2</v>
      </c>
      <c r="G111" s="31">
        <f>AVERAGE(D111:F111)</f>
        <v>7.2893081761006298E-2</v>
      </c>
      <c r="H111" s="242"/>
      <c r="I111" s="156"/>
      <c r="J111" s="157"/>
      <c r="K111" s="157"/>
      <c r="L111" s="157"/>
      <c r="M111" s="157"/>
      <c r="N111" s="198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130"/>
    </row>
    <row r="112" spans="1:52">
      <c r="A112" s="260"/>
      <c r="B112" s="17" t="s">
        <v>6</v>
      </c>
      <c r="C112" s="19" t="s">
        <v>11</v>
      </c>
      <c r="D112" s="11">
        <f>D109*$Q$8</f>
        <v>163.32480000000001</v>
      </c>
      <c r="E112" s="11">
        <f>E109*$Q$8</f>
        <v>163.32480000000001</v>
      </c>
      <c r="F112" s="11">
        <f>F109*$Q$8</f>
        <v>163.32480000000001</v>
      </c>
      <c r="G112" s="30">
        <f t="shared" ref="G112:G113" si="21">AVERAGE(D112:F112)</f>
        <v>163.32480000000001</v>
      </c>
      <c r="H112" s="242"/>
      <c r="I112" s="156"/>
      <c r="J112" s="157"/>
      <c r="K112" s="157"/>
      <c r="L112" s="157"/>
      <c r="M112" s="157"/>
      <c r="N112" s="198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130"/>
    </row>
    <row r="113" spans="1:52" ht="15.75" thickBot="1">
      <c r="A113" s="261"/>
      <c r="B113" s="20" t="s">
        <v>7</v>
      </c>
      <c r="C113" s="21" t="s">
        <v>12</v>
      </c>
      <c r="D113" s="22">
        <f>$P$10*10*D112/1000</f>
        <v>8.1662400000000002</v>
      </c>
      <c r="E113" s="22">
        <f>$P$10*10*E112/1000</f>
        <v>8.1662400000000002</v>
      </c>
      <c r="F113" s="22">
        <f>$P$10*10*F112/1000</f>
        <v>8.1662400000000002</v>
      </c>
      <c r="G113" s="32">
        <f t="shared" si="21"/>
        <v>8.1662400000000002</v>
      </c>
      <c r="H113" s="243"/>
      <c r="I113" s="158"/>
      <c r="J113" s="159"/>
      <c r="K113" s="159"/>
      <c r="L113" s="159"/>
      <c r="M113" s="159"/>
      <c r="N113" s="199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130"/>
    </row>
    <row r="114" spans="1:52" ht="15.75" thickBot="1">
      <c r="A114" s="259">
        <v>23</v>
      </c>
      <c r="B114" s="24" t="s">
        <v>5</v>
      </c>
      <c r="C114" s="36" t="s">
        <v>10</v>
      </c>
      <c r="D114" s="8">
        <v>9</v>
      </c>
      <c r="E114" s="8">
        <v>9</v>
      </c>
      <c r="F114" s="8">
        <v>9</v>
      </c>
      <c r="G114" s="37">
        <f>AVERAGE(D114:F114)</f>
        <v>9</v>
      </c>
      <c r="H114" s="241" t="str">
        <f>IF(G114&lt;$I$163,"Under",IF(AND(G114&gt;=$I$163,G114&lt;=$I$165),"Normal",IF(G114&gt;=$I$165,"Over","Prøv igen")))</f>
        <v>Over</v>
      </c>
      <c r="I114" s="76">
        <f>+G114</f>
        <v>9</v>
      </c>
      <c r="J114" s="77">
        <f>+G115</f>
        <v>56.17213836477989</v>
      </c>
      <c r="K114" s="83">
        <f>+G116</f>
        <v>7.2893081761006298E-2</v>
      </c>
      <c r="L114" s="79">
        <f>+G117</f>
        <v>163.32480000000001</v>
      </c>
      <c r="M114" s="82">
        <f>+G118</f>
        <v>8.1662400000000002</v>
      </c>
      <c r="N114" s="81">
        <v>23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130"/>
    </row>
    <row r="115" spans="1:52">
      <c r="A115" s="259"/>
      <c r="B115" s="17" t="s">
        <v>3</v>
      </c>
      <c r="C115" s="18" t="s">
        <v>8</v>
      </c>
      <c r="D115" s="11">
        <f>(D114+$Q$6)/$Q$5-$Q$3</f>
        <v>56.172138364779883</v>
      </c>
      <c r="E115" s="11">
        <f>(E114+$Q$6)/$Q$5-$Q$3</f>
        <v>56.172138364779883</v>
      </c>
      <c r="F115" s="11">
        <f>(F114+$Q$6)/$Q$5-$Q$3</f>
        <v>56.172138364779883</v>
      </c>
      <c r="G115" s="30">
        <f>AVERAGE(D115:F115)</f>
        <v>56.17213836477989</v>
      </c>
      <c r="H115" s="242"/>
      <c r="I115" s="154"/>
      <c r="J115" s="155"/>
      <c r="K115" s="155"/>
      <c r="L115" s="155"/>
      <c r="M115" s="155"/>
      <c r="N115" s="197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130"/>
    </row>
    <row r="116" spans="1:52">
      <c r="A116" s="259"/>
      <c r="B116" s="17" t="s">
        <v>4</v>
      </c>
      <c r="C116" s="19" t="s">
        <v>9</v>
      </c>
      <c r="D116" s="4">
        <f>+(D115+$Q$3)/$Q$2</f>
        <v>7.2893081761006298E-2</v>
      </c>
      <c r="E116" s="4">
        <f>+(E115+$Q$3)/$Q$2</f>
        <v>7.2893081761006298E-2</v>
      </c>
      <c r="F116" s="4">
        <f>+(F115+$Q$3)/$Q$2</f>
        <v>7.2893081761006298E-2</v>
      </c>
      <c r="G116" s="31">
        <f>AVERAGE(D116:F116)</f>
        <v>7.2893081761006298E-2</v>
      </c>
      <c r="H116" s="242"/>
      <c r="I116" s="156"/>
      <c r="J116" s="157"/>
      <c r="K116" s="157"/>
      <c r="L116" s="157"/>
      <c r="M116" s="157"/>
      <c r="N116" s="198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130"/>
    </row>
    <row r="117" spans="1:52">
      <c r="A117" s="260"/>
      <c r="B117" s="17" t="s">
        <v>6</v>
      </c>
      <c r="C117" s="19" t="s">
        <v>11</v>
      </c>
      <c r="D117" s="11">
        <f>D114*$Q$8</f>
        <v>163.32480000000001</v>
      </c>
      <c r="E117" s="11">
        <f>E114*$Q$8</f>
        <v>163.32480000000001</v>
      </c>
      <c r="F117" s="11">
        <f>F114*$Q$8</f>
        <v>163.32480000000001</v>
      </c>
      <c r="G117" s="30">
        <f t="shared" ref="G117:G118" si="22">AVERAGE(D117:F117)</f>
        <v>163.32480000000001</v>
      </c>
      <c r="H117" s="242"/>
      <c r="I117" s="156"/>
      <c r="J117" s="157"/>
      <c r="K117" s="157"/>
      <c r="L117" s="157"/>
      <c r="M117" s="157"/>
      <c r="N117" s="198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130"/>
    </row>
    <row r="118" spans="1:52" ht="15.75" thickBot="1">
      <c r="A118" s="261"/>
      <c r="B118" s="20" t="s">
        <v>7</v>
      </c>
      <c r="C118" s="21" t="s">
        <v>12</v>
      </c>
      <c r="D118" s="22">
        <f>$P$10*10*D117/1000</f>
        <v>8.1662400000000002</v>
      </c>
      <c r="E118" s="22">
        <f>$P$10*10*E117/1000</f>
        <v>8.1662400000000002</v>
      </c>
      <c r="F118" s="22">
        <f>$P$10*10*F117/1000</f>
        <v>8.1662400000000002</v>
      </c>
      <c r="G118" s="32">
        <f t="shared" si="22"/>
        <v>8.1662400000000002</v>
      </c>
      <c r="H118" s="243"/>
      <c r="I118" s="158"/>
      <c r="J118" s="159"/>
      <c r="K118" s="159"/>
      <c r="L118" s="159"/>
      <c r="M118" s="159"/>
      <c r="N118" s="199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130"/>
    </row>
    <row r="119" spans="1:52" ht="15.75" thickBot="1">
      <c r="A119" s="258">
        <v>24</v>
      </c>
      <c r="B119" s="24" t="s">
        <v>5</v>
      </c>
      <c r="C119" s="36" t="s">
        <v>10</v>
      </c>
      <c r="D119" s="8">
        <v>9.6</v>
      </c>
      <c r="E119" s="8">
        <v>9.6</v>
      </c>
      <c r="F119" s="8">
        <v>9.6</v>
      </c>
      <c r="G119" s="37">
        <f>AVERAGE(D119:F119)</f>
        <v>9.6</v>
      </c>
      <c r="H119" s="241" t="str">
        <f>IF(G119&lt;$I$163,"Under",IF(AND(G119&gt;=$I$163,G119&lt;=$I$165),"Normal",IF(G119&gt;=$I$165,"Over","Prøv igen")))</f>
        <v>Over</v>
      </c>
      <c r="I119" s="76">
        <f>+G119</f>
        <v>9.6</v>
      </c>
      <c r="J119" s="77">
        <f>+G120</f>
        <v>60.29666666666666</v>
      </c>
      <c r="K119" s="78">
        <f>+G121</f>
        <v>7.6666666666666661E-2</v>
      </c>
      <c r="L119" s="79">
        <f>+G122</f>
        <v>174.21312</v>
      </c>
      <c r="M119" s="80">
        <f>+G123</f>
        <v>8.7106560000000002</v>
      </c>
      <c r="N119" s="81">
        <v>24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130"/>
    </row>
    <row r="120" spans="1:52">
      <c r="A120" s="259"/>
      <c r="B120" s="17" t="s">
        <v>3</v>
      </c>
      <c r="C120" s="18" t="s">
        <v>8</v>
      </c>
      <c r="D120" s="11">
        <f>(D119+$Q$6)/$Q$5-$Q$3</f>
        <v>60.296666666666667</v>
      </c>
      <c r="E120" s="11">
        <f>(E119+$Q$6)/$Q$5-$Q$3</f>
        <v>60.296666666666667</v>
      </c>
      <c r="F120" s="11">
        <f>(F119+$Q$6)/$Q$5-$Q$3</f>
        <v>60.296666666666667</v>
      </c>
      <c r="G120" s="30">
        <f>AVERAGE(D120:F120)</f>
        <v>60.29666666666666</v>
      </c>
      <c r="H120" s="242"/>
      <c r="I120" s="154"/>
      <c r="J120" s="155"/>
      <c r="K120" s="155"/>
      <c r="L120" s="155"/>
      <c r="M120" s="155"/>
      <c r="N120" s="197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130"/>
    </row>
    <row r="121" spans="1:52">
      <c r="A121" s="259"/>
      <c r="B121" s="17" t="s">
        <v>4</v>
      </c>
      <c r="C121" s="19" t="s">
        <v>9</v>
      </c>
      <c r="D121" s="4">
        <f>+(D120+$Q$3)/$Q$2</f>
        <v>7.6666666666666661E-2</v>
      </c>
      <c r="E121" s="4">
        <f>+(E120+$Q$3)/$Q$2</f>
        <v>7.6666666666666661E-2</v>
      </c>
      <c r="F121" s="4">
        <f>+(F120+$Q$3)/$Q$2</f>
        <v>7.6666666666666661E-2</v>
      </c>
      <c r="G121" s="31">
        <f>AVERAGE(D121:F121)</f>
        <v>7.6666666666666661E-2</v>
      </c>
      <c r="H121" s="242"/>
      <c r="I121" s="156"/>
      <c r="J121" s="157"/>
      <c r="K121" s="157"/>
      <c r="L121" s="157"/>
      <c r="M121" s="157"/>
      <c r="N121" s="198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130"/>
    </row>
    <row r="122" spans="1:52">
      <c r="A122" s="260"/>
      <c r="B122" s="17" t="s">
        <v>6</v>
      </c>
      <c r="C122" s="19" t="s">
        <v>11</v>
      </c>
      <c r="D122" s="11">
        <f>D119*$Q$8</f>
        <v>174.21312</v>
      </c>
      <c r="E122" s="11">
        <f>E119*$Q$8</f>
        <v>174.21312</v>
      </c>
      <c r="F122" s="11">
        <f>F119*$Q$8</f>
        <v>174.21312</v>
      </c>
      <c r="G122" s="30">
        <f t="shared" ref="G122:G123" si="23">AVERAGE(D122:F122)</f>
        <v>174.21312</v>
      </c>
      <c r="H122" s="242"/>
      <c r="I122" s="156"/>
      <c r="J122" s="157"/>
      <c r="K122" s="157"/>
      <c r="L122" s="157"/>
      <c r="M122" s="157"/>
      <c r="N122" s="198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130"/>
    </row>
    <row r="123" spans="1:52" ht="15.75" thickBot="1">
      <c r="A123" s="261"/>
      <c r="B123" s="20" t="s">
        <v>7</v>
      </c>
      <c r="C123" s="21" t="s">
        <v>12</v>
      </c>
      <c r="D123" s="22">
        <f>$P$10*10*D122/1000</f>
        <v>8.7106560000000002</v>
      </c>
      <c r="E123" s="22">
        <f>$P$10*10*E122/1000</f>
        <v>8.7106560000000002</v>
      </c>
      <c r="F123" s="22">
        <f>$P$10*10*F122/1000</f>
        <v>8.7106560000000002</v>
      </c>
      <c r="G123" s="32">
        <f t="shared" si="23"/>
        <v>8.7106560000000002</v>
      </c>
      <c r="H123" s="243"/>
      <c r="I123" s="158"/>
      <c r="J123" s="159"/>
      <c r="K123" s="159"/>
      <c r="L123" s="159"/>
      <c r="M123" s="159"/>
      <c r="N123" s="199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130"/>
    </row>
    <row r="124" spans="1:52" ht="15.75" thickBot="1">
      <c r="A124" s="258">
        <v>25</v>
      </c>
      <c r="B124" s="24" t="s">
        <v>5</v>
      </c>
      <c r="C124" s="36" t="s">
        <v>10</v>
      </c>
      <c r="D124" s="8">
        <v>9</v>
      </c>
      <c r="E124" s="8">
        <v>9</v>
      </c>
      <c r="F124" s="8">
        <v>9</v>
      </c>
      <c r="G124" s="37">
        <f>AVERAGE(D124:F124)</f>
        <v>9</v>
      </c>
      <c r="H124" s="241" t="str">
        <f>IF(G124&lt;$I$163,"Under",IF(AND(G124&gt;=$I$163,G124&lt;=$I$165),"Normal",IF(G124&gt;=$I$165,"Over","Prøv igen")))</f>
        <v>Over</v>
      </c>
      <c r="I124" s="76">
        <f>+G124</f>
        <v>9</v>
      </c>
      <c r="J124" s="77">
        <f>+G125</f>
        <v>56.17213836477989</v>
      </c>
      <c r="K124" s="83">
        <f>+G126</f>
        <v>7.2893081761006298E-2</v>
      </c>
      <c r="L124" s="79">
        <f>+G127</f>
        <v>163.32480000000001</v>
      </c>
      <c r="M124" s="82">
        <f>+G128</f>
        <v>8.1662400000000002</v>
      </c>
      <c r="N124" s="81">
        <v>25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130"/>
    </row>
    <row r="125" spans="1:52">
      <c r="A125" s="259"/>
      <c r="B125" s="17" t="s">
        <v>3</v>
      </c>
      <c r="C125" s="18" t="s">
        <v>8</v>
      </c>
      <c r="D125" s="11">
        <f>(D124+$Q$6)/$Q$5-$Q$3</f>
        <v>56.172138364779883</v>
      </c>
      <c r="E125" s="11">
        <f>(E124+$Q$6)/$Q$5-$Q$3</f>
        <v>56.172138364779883</v>
      </c>
      <c r="F125" s="11">
        <f>(F124+$Q$6)/$Q$5-$Q$3</f>
        <v>56.172138364779883</v>
      </c>
      <c r="G125" s="30">
        <f>AVERAGE(D125:F125)</f>
        <v>56.17213836477989</v>
      </c>
      <c r="H125" s="242"/>
      <c r="I125" s="154"/>
      <c r="J125" s="155"/>
      <c r="K125" s="155"/>
      <c r="L125" s="155"/>
      <c r="M125" s="155"/>
      <c r="N125" s="197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130"/>
    </row>
    <row r="126" spans="1:52">
      <c r="A126" s="259"/>
      <c r="B126" s="17" t="s">
        <v>4</v>
      </c>
      <c r="C126" s="19" t="s">
        <v>9</v>
      </c>
      <c r="D126" s="4">
        <f>+(D125+$Q$3)/$Q$2</f>
        <v>7.2893081761006298E-2</v>
      </c>
      <c r="E126" s="4">
        <f>+(E125+$Q$3)/$Q$2</f>
        <v>7.2893081761006298E-2</v>
      </c>
      <c r="F126" s="4">
        <f>+(F125+$Q$3)/$Q$2</f>
        <v>7.2893081761006298E-2</v>
      </c>
      <c r="G126" s="31">
        <f>AVERAGE(D126:F126)</f>
        <v>7.2893081761006298E-2</v>
      </c>
      <c r="H126" s="242"/>
      <c r="I126" s="156"/>
      <c r="J126" s="157"/>
      <c r="K126" s="157"/>
      <c r="L126" s="157"/>
      <c r="M126" s="157"/>
      <c r="N126" s="198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130"/>
    </row>
    <row r="127" spans="1:52">
      <c r="A127" s="260"/>
      <c r="B127" s="17" t="s">
        <v>6</v>
      </c>
      <c r="C127" s="19" t="s">
        <v>11</v>
      </c>
      <c r="D127" s="11">
        <f>D124*$Q$8</f>
        <v>163.32480000000001</v>
      </c>
      <c r="E127" s="11">
        <f>E124*$Q$8</f>
        <v>163.32480000000001</v>
      </c>
      <c r="F127" s="11">
        <f>F124*$Q$8</f>
        <v>163.32480000000001</v>
      </c>
      <c r="G127" s="30">
        <f t="shared" ref="G127:G128" si="24">AVERAGE(D127:F127)</f>
        <v>163.32480000000001</v>
      </c>
      <c r="H127" s="242"/>
      <c r="I127" s="156"/>
      <c r="J127" s="157"/>
      <c r="K127" s="157"/>
      <c r="L127" s="157"/>
      <c r="M127" s="157"/>
      <c r="N127" s="198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130"/>
    </row>
    <row r="128" spans="1:52" ht="15.75" thickBot="1">
      <c r="A128" s="261"/>
      <c r="B128" s="20" t="s">
        <v>7</v>
      </c>
      <c r="C128" s="21" t="s">
        <v>12</v>
      </c>
      <c r="D128" s="22">
        <f>$P$10*10*D127/1000</f>
        <v>8.1662400000000002</v>
      </c>
      <c r="E128" s="22">
        <f>$P$10*10*E127/1000</f>
        <v>8.1662400000000002</v>
      </c>
      <c r="F128" s="22">
        <f>$P$10*10*F127/1000</f>
        <v>8.1662400000000002</v>
      </c>
      <c r="G128" s="32">
        <f t="shared" si="24"/>
        <v>8.1662400000000002</v>
      </c>
      <c r="H128" s="243"/>
      <c r="I128" s="158"/>
      <c r="J128" s="159"/>
      <c r="K128" s="159"/>
      <c r="L128" s="159"/>
      <c r="M128" s="159"/>
      <c r="N128" s="19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130"/>
    </row>
    <row r="129" spans="1:52" ht="15.75" thickBot="1">
      <c r="A129" s="258">
        <v>26</v>
      </c>
      <c r="B129" s="24" t="s">
        <v>5</v>
      </c>
      <c r="C129" s="36" t="s">
        <v>10</v>
      </c>
      <c r="D129" s="8">
        <v>9</v>
      </c>
      <c r="E129" s="8">
        <v>9</v>
      </c>
      <c r="F129" s="8">
        <v>9</v>
      </c>
      <c r="G129" s="37">
        <f>AVERAGE(D129:F129)</f>
        <v>9</v>
      </c>
      <c r="H129" s="241" t="str">
        <f>IF(G129&lt;$I$163,"Under",IF(AND(G129&gt;=$I$163,G129&lt;=$I$165),"Normal",IF(G129&gt;=$I$165,"Over","Prøv igen")))</f>
        <v>Over</v>
      </c>
      <c r="I129" s="76">
        <f>+G129</f>
        <v>9</v>
      </c>
      <c r="J129" s="77">
        <f>+G130</f>
        <v>56.17213836477989</v>
      </c>
      <c r="K129" s="83">
        <f>+G131</f>
        <v>7.2893081761006298E-2</v>
      </c>
      <c r="L129" s="79">
        <f>+G132</f>
        <v>163.32480000000001</v>
      </c>
      <c r="M129" s="82">
        <f>+G133</f>
        <v>8.1662400000000002</v>
      </c>
      <c r="N129" s="81">
        <v>26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130"/>
    </row>
    <row r="130" spans="1:52">
      <c r="A130" s="259"/>
      <c r="B130" s="17" t="s">
        <v>3</v>
      </c>
      <c r="C130" s="18" t="s">
        <v>8</v>
      </c>
      <c r="D130" s="11">
        <f>(D129+$Q$6)/$Q$5-$Q$3</f>
        <v>56.172138364779883</v>
      </c>
      <c r="E130" s="11">
        <f>(E129+$Q$6)/$Q$5-$Q$3</f>
        <v>56.172138364779883</v>
      </c>
      <c r="F130" s="11">
        <f>(F129+$Q$6)/$Q$5-$Q$3</f>
        <v>56.172138364779883</v>
      </c>
      <c r="G130" s="30">
        <f>AVERAGE(D130:F130)</f>
        <v>56.17213836477989</v>
      </c>
      <c r="H130" s="242"/>
      <c r="I130" s="154"/>
      <c r="J130" s="155"/>
      <c r="K130" s="155"/>
      <c r="L130" s="155"/>
      <c r="M130" s="155"/>
      <c r="N130" s="197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130"/>
    </row>
    <row r="131" spans="1:52">
      <c r="A131" s="259"/>
      <c r="B131" s="17" t="s">
        <v>4</v>
      </c>
      <c r="C131" s="19" t="s">
        <v>9</v>
      </c>
      <c r="D131" s="4">
        <f>+(D130+$Q$3)/$Q$2</f>
        <v>7.2893081761006298E-2</v>
      </c>
      <c r="E131" s="4">
        <f>+(E130+$Q$3)/$Q$2</f>
        <v>7.2893081761006298E-2</v>
      </c>
      <c r="F131" s="4">
        <f>+(F130+$Q$3)/$Q$2</f>
        <v>7.2893081761006298E-2</v>
      </c>
      <c r="G131" s="31">
        <f>AVERAGE(D131:F131)</f>
        <v>7.2893081761006298E-2</v>
      </c>
      <c r="H131" s="242"/>
      <c r="I131" s="156"/>
      <c r="J131" s="157"/>
      <c r="K131" s="157"/>
      <c r="L131" s="157"/>
      <c r="M131" s="157"/>
      <c r="N131" s="198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130"/>
    </row>
    <row r="132" spans="1:52">
      <c r="A132" s="260"/>
      <c r="B132" s="17" t="s">
        <v>6</v>
      </c>
      <c r="C132" s="19" t="s">
        <v>11</v>
      </c>
      <c r="D132" s="11">
        <f>D129*$Q$8</f>
        <v>163.32480000000001</v>
      </c>
      <c r="E132" s="11">
        <f>E129*$Q$8</f>
        <v>163.32480000000001</v>
      </c>
      <c r="F132" s="11">
        <f>F129*$Q$8</f>
        <v>163.32480000000001</v>
      </c>
      <c r="G132" s="30">
        <f t="shared" ref="G132:G133" si="25">AVERAGE(D132:F132)</f>
        <v>163.32480000000001</v>
      </c>
      <c r="H132" s="242"/>
      <c r="I132" s="156"/>
      <c r="J132" s="157"/>
      <c r="K132" s="157"/>
      <c r="L132" s="157"/>
      <c r="M132" s="157"/>
      <c r="N132" s="198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130"/>
    </row>
    <row r="133" spans="1:52" ht="15.75" thickBot="1">
      <c r="A133" s="261"/>
      <c r="B133" s="20" t="s">
        <v>7</v>
      </c>
      <c r="C133" s="21" t="s">
        <v>12</v>
      </c>
      <c r="D133" s="22">
        <f>$P$10*10*D132/1000</f>
        <v>8.1662400000000002</v>
      </c>
      <c r="E133" s="22">
        <f>$P$10*10*E132/1000</f>
        <v>8.1662400000000002</v>
      </c>
      <c r="F133" s="22">
        <f>$P$10*10*F132/1000</f>
        <v>8.1662400000000002</v>
      </c>
      <c r="G133" s="32">
        <f t="shared" si="25"/>
        <v>8.1662400000000002</v>
      </c>
      <c r="H133" s="243"/>
      <c r="I133" s="158"/>
      <c r="J133" s="159"/>
      <c r="K133" s="159"/>
      <c r="L133" s="159"/>
      <c r="M133" s="159"/>
      <c r="N133" s="199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130"/>
    </row>
    <row r="134" spans="1:52" ht="15.75" thickBot="1">
      <c r="A134" s="258">
        <v>27</v>
      </c>
      <c r="B134" s="24" t="s">
        <v>5</v>
      </c>
      <c r="C134" s="36" t="s">
        <v>10</v>
      </c>
      <c r="D134" s="8">
        <v>9</v>
      </c>
      <c r="E134" s="8">
        <v>9</v>
      </c>
      <c r="F134" s="8">
        <v>9</v>
      </c>
      <c r="G134" s="37">
        <f>AVERAGE(D134:F134)</f>
        <v>9</v>
      </c>
      <c r="H134" s="241" t="str">
        <f>IF(G134&lt;$I$163,"Under",IF(AND(G134&gt;=$I$163,G134&lt;=$I$165),"Normal",IF(G134&gt;=$I$165,"Over","Prøv igen")))</f>
        <v>Over</v>
      </c>
      <c r="I134" s="76">
        <f>+G134</f>
        <v>9</v>
      </c>
      <c r="J134" s="77">
        <f>+G135</f>
        <v>56.17213836477989</v>
      </c>
      <c r="K134" s="83">
        <f>+G136</f>
        <v>7.2893081761006298E-2</v>
      </c>
      <c r="L134" s="79">
        <f>+G137</f>
        <v>163.32480000000001</v>
      </c>
      <c r="M134" s="82">
        <f>+G138</f>
        <v>8.1662400000000002</v>
      </c>
      <c r="N134" s="81">
        <v>27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130"/>
    </row>
    <row r="135" spans="1:52">
      <c r="A135" s="259"/>
      <c r="B135" s="17" t="s">
        <v>3</v>
      </c>
      <c r="C135" s="18" t="s">
        <v>8</v>
      </c>
      <c r="D135" s="11">
        <f>(D134+$Q$6)/$Q$5-$Q$3</f>
        <v>56.172138364779883</v>
      </c>
      <c r="E135" s="11">
        <f>(E134+$Q$6)/$Q$5-$Q$3</f>
        <v>56.172138364779883</v>
      </c>
      <c r="F135" s="11">
        <f>(F134+$Q$6)/$Q$5-$Q$3</f>
        <v>56.172138364779883</v>
      </c>
      <c r="G135" s="30">
        <f>AVERAGE(D135:F135)</f>
        <v>56.17213836477989</v>
      </c>
      <c r="H135" s="242"/>
      <c r="I135" s="154"/>
      <c r="J135" s="155"/>
      <c r="K135" s="155"/>
      <c r="L135" s="155"/>
      <c r="M135" s="155"/>
      <c r="N135" s="197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130"/>
    </row>
    <row r="136" spans="1:52">
      <c r="A136" s="259"/>
      <c r="B136" s="17" t="s">
        <v>4</v>
      </c>
      <c r="C136" s="19" t="s">
        <v>9</v>
      </c>
      <c r="D136" s="4">
        <f>+(D135+$Q$3)/$Q$2</f>
        <v>7.2893081761006298E-2</v>
      </c>
      <c r="E136" s="4">
        <f>+(E135+$Q$3)/$Q$2</f>
        <v>7.2893081761006298E-2</v>
      </c>
      <c r="F136" s="4">
        <f>+(F135+$Q$3)/$Q$2</f>
        <v>7.2893081761006298E-2</v>
      </c>
      <c r="G136" s="31">
        <f>AVERAGE(D136:F136)</f>
        <v>7.2893081761006298E-2</v>
      </c>
      <c r="H136" s="242"/>
      <c r="I136" s="156"/>
      <c r="J136" s="157"/>
      <c r="K136" s="157"/>
      <c r="L136" s="157"/>
      <c r="M136" s="157"/>
      <c r="N136" s="198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130"/>
    </row>
    <row r="137" spans="1:52">
      <c r="A137" s="260"/>
      <c r="B137" s="17" t="s">
        <v>6</v>
      </c>
      <c r="C137" s="19" t="s">
        <v>11</v>
      </c>
      <c r="D137" s="11">
        <f>D134*$Q$8</f>
        <v>163.32480000000001</v>
      </c>
      <c r="E137" s="11">
        <f>E134*$Q$8</f>
        <v>163.32480000000001</v>
      </c>
      <c r="F137" s="11">
        <f>F134*$Q$8</f>
        <v>163.32480000000001</v>
      </c>
      <c r="G137" s="30">
        <f t="shared" ref="G137:G138" si="26">AVERAGE(D137:F137)</f>
        <v>163.32480000000001</v>
      </c>
      <c r="H137" s="242"/>
      <c r="I137" s="156"/>
      <c r="J137" s="157"/>
      <c r="K137" s="157"/>
      <c r="L137" s="157"/>
      <c r="M137" s="157"/>
      <c r="N137" s="198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130"/>
    </row>
    <row r="138" spans="1:52" ht="15.75" thickBot="1">
      <c r="A138" s="261"/>
      <c r="B138" s="20" t="s">
        <v>7</v>
      </c>
      <c r="C138" s="21" t="s">
        <v>12</v>
      </c>
      <c r="D138" s="22">
        <f>$P$10*10*D137/1000</f>
        <v>8.1662400000000002</v>
      </c>
      <c r="E138" s="22">
        <f>$P$10*10*E137/1000</f>
        <v>8.1662400000000002</v>
      </c>
      <c r="F138" s="22">
        <f>$P$10*10*F137/1000</f>
        <v>8.1662400000000002</v>
      </c>
      <c r="G138" s="32">
        <f t="shared" si="26"/>
        <v>8.1662400000000002</v>
      </c>
      <c r="H138" s="243"/>
      <c r="I138" s="158"/>
      <c r="J138" s="159"/>
      <c r="K138" s="159"/>
      <c r="L138" s="159"/>
      <c r="M138" s="159"/>
      <c r="N138" s="199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130"/>
    </row>
    <row r="139" spans="1:52" ht="15.75" thickBot="1">
      <c r="A139" s="258">
        <v>28</v>
      </c>
      <c r="B139" s="24" t="s">
        <v>5</v>
      </c>
      <c r="C139" s="36" t="s">
        <v>10</v>
      </c>
      <c r="D139" s="8">
        <v>9</v>
      </c>
      <c r="E139" s="8">
        <v>9</v>
      </c>
      <c r="F139" s="8">
        <v>9</v>
      </c>
      <c r="G139" s="37">
        <f>AVERAGE(D139:F139)</f>
        <v>9</v>
      </c>
      <c r="H139" s="241" t="str">
        <f>IF(G139&lt;$I$163,"Under",IF(AND(G139&gt;=$I$163,G139&lt;=$I$165),"Normal",IF(G139&gt;=$I$165,"Over","Prøv igen")))</f>
        <v>Over</v>
      </c>
      <c r="I139" s="76">
        <f>+G139</f>
        <v>9</v>
      </c>
      <c r="J139" s="77">
        <f>+G140</f>
        <v>56.17213836477989</v>
      </c>
      <c r="K139" s="83">
        <f>+G141</f>
        <v>7.2893081761006298E-2</v>
      </c>
      <c r="L139" s="79">
        <f>+G142</f>
        <v>163.32480000000001</v>
      </c>
      <c r="M139" s="82">
        <f>+G143</f>
        <v>8.1662400000000002</v>
      </c>
      <c r="N139" s="81">
        <v>28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130"/>
    </row>
    <row r="140" spans="1:52">
      <c r="A140" s="259"/>
      <c r="B140" s="17" t="s">
        <v>3</v>
      </c>
      <c r="C140" s="18" t="s">
        <v>8</v>
      </c>
      <c r="D140" s="11">
        <f>(D139+$Q$6)/$Q$5-$Q$3</f>
        <v>56.172138364779883</v>
      </c>
      <c r="E140" s="11">
        <f>(E139+$Q$6)/$Q$5-$Q$3</f>
        <v>56.172138364779883</v>
      </c>
      <c r="F140" s="11">
        <f>(F139+$Q$6)/$Q$5-$Q$3</f>
        <v>56.172138364779883</v>
      </c>
      <c r="G140" s="30">
        <f>AVERAGE(D140:F140)</f>
        <v>56.17213836477989</v>
      </c>
      <c r="H140" s="242"/>
      <c r="I140" s="154"/>
      <c r="J140" s="155"/>
      <c r="K140" s="155"/>
      <c r="L140" s="155"/>
      <c r="M140" s="155"/>
      <c r="N140" s="197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130"/>
    </row>
    <row r="141" spans="1:52">
      <c r="A141" s="259"/>
      <c r="B141" s="17" t="s">
        <v>4</v>
      </c>
      <c r="C141" s="19" t="s">
        <v>9</v>
      </c>
      <c r="D141" s="4">
        <f>+(D140+$Q$3)/$Q$2</f>
        <v>7.2893081761006298E-2</v>
      </c>
      <c r="E141" s="4">
        <f>+(E140+$Q$3)/$Q$2</f>
        <v>7.2893081761006298E-2</v>
      </c>
      <c r="F141" s="4">
        <f>+(F140+$Q$3)/$Q$2</f>
        <v>7.2893081761006298E-2</v>
      </c>
      <c r="G141" s="31">
        <f>AVERAGE(D141:F141)</f>
        <v>7.2893081761006298E-2</v>
      </c>
      <c r="H141" s="242"/>
      <c r="I141" s="156"/>
      <c r="J141" s="157"/>
      <c r="K141" s="157"/>
      <c r="L141" s="157"/>
      <c r="M141" s="157"/>
      <c r="N141" s="198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130"/>
    </row>
    <row r="142" spans="1:52">
      <c r="A142" s="260"/>
      <c r="B142" s="17" t="s">
        <v>6</v>
      </c>
      <c r="C142" s="19" t="s">
        <v>11</v>
      </c>
      <c r="D142" s="11">
        <f>D139*$Q$8</f>
        <v>163.32480000000001</v>
      </c>
      <c r="E142" s="11">
        <f>E139*$Q$8</f>
        <v>163.32480000000001</v>
      </c>
      <c r="F142" s="11">
        <f>F139*$Q$8</f>
        <v>163.32480000000001</v>
      </c>
      <c r="G142" s="30">
        <f t="shared" ref="G142:G143" si="27">AVERAGE(D142:F142)</f>
        <v>163.32480000000001</v>
      </c>
      <c r="H142" s="242"/>
      <c r="I142" s="156"/>
      <c r="J142" s="157"/>
      <c r="K142" s="157"/>
      <c r="L142" s="157"/>
      <c r="M142" s="157"/>
      <c r="N142" s="198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130"/>
    </row>
    <row r="143" spans="1:52" ht="15.75" thickBot="1">
      <c r="A143" s="261"/>
      <c r="B143" s="20" t="s">
        <v>7</v>
      </c>
      <c r="C143" s="21" t="s">
        <v>12</v>
      </c>
      <c r="D143" s="22">
        <f>$P$10*10*D142/1000</f>
        <v>8.1662400000000002</v>
      </c>
      <c r="E143" s="22">
        <f>$P$10*10*E142/1000</f>
        <v>8.1662400000000002</v>
      </c>
      <c r="F143" s="22">
        <f>$P$10*10*F142/1000</f>
        <v>8.1662400000000002</v>
      </c>
      <c r="G143" s="32">
        <f t="shared" si="27"/>
        <v>8.1662400000000002</v>
      </c>
      <c r="H143" s="243"/>
      <c r="I143" s="158"/>
      <c r="J143" s="159"/>
      <c r="K143" s="159"/>
      <c r="L143" s="159"/>
      <c r="M143" s="159"/>
      <c r="N143" s="199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130"/>
    </row>
    <row r="144" spans="1:52" ht="15.75" thickBot="1">
      <c r="A144" s="258">
        <v>29</v>
      </c>
      <c r="B144" s="24" t="s">
        <v>5</v>
      </c>
      <c r="C144" s="36" t="s">
        <v>10</v>
      </c>
      <c r="D144" s="8">
        <v>9</v>
      </c>
      <c r="E144" s="8">
        <v>9</v>
      </c>
      <c r="F144" s="8">
        <v>9</v>
      </c>
      <c r="G144" s="37">
        <f>AVERAGE(D144:F144)</f>
        <v>9</v>
      </c>
      <c r="H144" s="241" t="str">
        <f>IF(G144&lt;$I$163,"Under",IF(AND(G144&gt;=$I$163,G144&lt;=$I$165),"Normal",IF(G144&gt;=$I$165,"Over","Prøv igen")))</f>
        <v>Over</v>
      </c>
      <c r="I144" s="76">
        <f>+G144</f>
        <v>9</v>
      </c>
      <c r="J144" s="77">
        <f>+G145</f>
        <v>56.17213836477989</v>
      </c>
      <c r="K144" s="83">
        <f>+G146</f>
        <v>7.2893081761006298E-2</v>
      </c>
      <c r="L144" s="79">
        <f>+G147</f>
        <v>163.32480000000001</v>
      </c>
      <c r="M144" s="82">
        <f>+G148</f>
        <v>8.1662400000000002</v>
      </c>
      <c r="N144" s="81">
        <v>29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130"/>
    </row>
    <row r="145" spans="1:52">
      <c r="A145" s="259"/>
      <c r="B145" s="17" t="s">
        <v>3</v>
      </c>
      <c r="C145" s="18" t="s">
        <v>8</v>
      </c>
      <c r="D145" s="11">
        <f>(D144+$Q$6)/$Q$5-$Q$3</f>
        <v>56.172138364779883</v>
      </c>
      <c r="E145" s="11">
        <f>(E144+$Q$6)/$Q$5-$Q$3</f>
        <v>56.172138364779883</v>
      </c>
      <c r="F145" s="11">
        <f>(F144+$Q$6)/$Q$5-$Q$3</f>
        <v>56.172138364779883</v>
      </c>
      <c r="G145" s="30">
        <f>AVERAGE(D145:F145)</f>
        <v>56.17213836477989</v>
      </c>
      <c r="H145" s="242"/>
      <c r="I145" s="154"/>
      <c r="J145" s="155"/>
      <c r="K145" s="155"/>
      <c r="L145" s="155"/>
      <c r="M145" s="155"/>
      <c r="N145" s="197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130"/>
    </row>
    <row r="146" spans="1:52">
      <c r="A146" s="259"/>
      <c r="B146" s="17" t="s">
        <v>4</v>
      </c>
      <c r="C146" s="19" t="s">
        <v>9</v>
      </c>
      <c r="D146" s="4">
        <f>+(D145+$Q$3)/$Q$2</f>
        <v>7.2893081761006298E-2</v>
      </c>
      <c r="E146" s="4">
        <f>+(E145+$Q$3)/$Q$2</f>
        <v>7.2893081761006298E-2</v>
      </c>
      <c r="F146" s="4">
        <f>+(F145+$Q$3)/$Q$2</f>
        <v>7.2893081761006298E-2</v>
      </c>
      <c r="G146" s="31">
        <f>AVERAGE(D146:F146)</f>
        <v>7.2893081761006298E-2</v>
      </c>
      <c r="H146" s="242"/>
      <c r="I146" s="156"/>
      <c r="J146" s="157"/>
      <c r="K146" s="157"/>
      <c r="L146" s="157"/>
      <c r="M146" s="157"/>
      <c r="N146" s="198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130"/>
    </row>
    <row r="147" spans="1:52">
      <c r="A147" s="260"/>
      <c r="B147" s="17" t="s">
        <v>6</v>
      </c>
      <c r="C147" s="19" t="s">
        <v>11</v>
      </c>
      <c r="D147" s="11">
        <f>D144*$Q$8</f>
        <v>163.32480000000001</v>
      </c>
      <c r="E147" s="11">
        <f>E144*$Q$8</f>
        <v>163.32480000000001</v>
      </c>
      <c r="F147" s="11">
        <f>F144*$Q$8</f>
        <v>163.32480000000001</v>
      </c>
      <c r="G147" s="30">
        <f t="shared" ref="G147:G148" si="28">AVERAGE(D147:F147)</f>
        <v>163.32480000000001</v>
      </c>
      <c r="H147" s="242"/>
      <c r="I147" s="156"/>
      <c r="J147" s="157"/>
      <c r="K147" s="157"/>
      <c r="L147" s="157"/>
      <c r="M147" s="157"/>
      <c r="N147" s="198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130"/>
    </row>
    <row r="148" spans="1:52" ht="15.75" thickBot="1">
      <c r="A148" s="261"/>
      <c r="B148" s="20" t="s">
        <v>7</v>
      </c>
      <c r="C148" s="21" t="s">
        <v>12</v>
      </c>
      <c r="D148" s="22">
        <f>$P$10*10*D147/1000</f>
        <v>8.1662400000000002</v>
      </c>
      <c r="E148" s="22">
        <f>$P$10*10*E147/1000</f>
        <v>8.1662400000000002</v>
      </c>
      <c r="F148" s="22">
        <f>$P$10*10*F147/1000</f>
        <v>8.1662400000000002</v>
      </c>
      <c r="G148" s="32">
        <f t="shared" si="28"/>
        <v>8.1662400000000002</v>
      </c>
      <c r="H148" s="243"/>
      <c r="I148" s="158"/>
      <c r="J148" s="159"/>
      <c r="K148" s="159"/>
      <c r="L148" s="159"/>
      <c r="M148" s="159"/>
      <c r="N148" s="199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130"/>
    </row>
    <row r="149" spans="1:52" ht="15.75" thickBot="1">
      <c r="A149" s="258">
        <v>30</v>
      </c>
      <c r="B149" s="24" t="s">
        <v>5</v>
      </c>
      <c r="C149" s="36" t="s">
        <v>10</v>
      </c>
      <c r="D149" s="8">
        <v>9</v>
      </c>
      <c r="E149" s="8">
        <v>9</v>
      </c>
      <c r="F149" s="8">
        <v>9</v>
      </c>
      <c r="G149" s="37">
        <f>AVERAGE(D149:F149)</f>
        <v>9</v>
      </c>
      <c r="H149" s="241" t="str">
        <f>IF(G149&lt;$I$163,"Under",IF(AND(G149&gt;=$I$163,G149&lt;=$I$165),"Normal",IF(G149&gt;=$I$165,"Over","Prøv igen")))</f>
        <v>Over</v>
      </c>
      <c r="I149" s="76">
        <f>+G149</f>
        <v>9</v>
      </c>
      <c r="J149" s="77">
        <f>+G150</f>
        <v>56.17213836477989</v>
      </c>
      <c r="K149" s="83">
        <f>+G151</f>
        <v>7.2893081761006298E-2</v>
      </c>
      <c r="L149" s="79">
        <f>+G152</f>
        <v>163.32480000000001</v>
      </c>
      <c r="M149" s="82">
        <f>+G153</f>
        <v>8.1662400000000002</v>
      </c>
      <c r="N149" s="81">
        <v>30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130"/>
    </row>
    <row r="150" spans="1:52">
      <c r="A150" s="259"/>
      <c r="B150" s="17" t="s">
        <v>3</v>
      </c>
      <c r="C150" s="18" t="s">
        <v>8</v>
      </c>
      <c r="D150" s="11">
        <f>(D149+$Q$6)/$Q$5-$Q$3</f>
        <v>56.172138364779883</v>
      </c>
      <c r="E150" s="11">
        <f>(E149+$Q$6)/$Q$5-$Q$3</f>
        <v>56.172138364779883</v>
      </c>
      <c r="F150" s="11">
        <f>(F149+$Q$6)/$Q$5-$Q$3</f>
        <v>56.172138364779883</v>
      </c>
      <c r="G150" s="30">
        <f>AVERAGE(D150:F150)</f>
        <v>56.17213836477989</v>
      </c>
      <c r="H150" s="242"/>
      <c r="I150" s="154"/>
      <c r="J150" s="155"/>
      <c r="K150" s="155"/>
      <c r="L150" s="155"/>
      <c r="M150" s="155"/>
      <c r="N150" s="197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130"/>
    </row>
    <row r="151" spans="1:52">
      <c r="A151" s="259"/>
      <c r="B151" s="17" t="s">
        <v>4</v>
      </c>
      <c r="C151" s="19" t="s">
        <v>9</v>
      </c>
      <c r="D151" s="4">
        <f>+(D150+$Q$3)/$Q$2</f>
        <v>7.2893081761006298E-2</v>
      </c>
      <c r="E151" s="4">
        <f>+(E150+$Q$3)/$Q$2</f>
        <v>7.2893081761006298E-2</v>
      </c>
      <c r="F151" s="4">
        <f>+(F150+$Q$3)/$Q$2</f>
        <v>7.2893081761006298E-2</v>
      </c>
      <c r="G151" s="31">
        <f>AVERAGE(D151:F151)</f>
        <v>7.2893081761006298E-2</v>
      </c>
      <c r="H151" s="242"/>
      <c r="I151" s="156"/>
      <c r="J151" s="157"/>
      <c r="K151" s="157"/>
      <c r="L151" s="157"/>
      <c r="M151" s="157"/>
      <c r="N151" s="198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130"/>
    </row>
    <row r="152" spans="1:52">
      <c r="A152" s="260"/>
      <c r="B152" s="17" t="s">
        <v>6</v>
      </c>
      <c r="C152" s="19" t="s">
        <v>11</v>
      </c>
      <c r="D152" s="11">
        <f>D149*$Q$8</f>
        <v>163.32480000000001</v>
      </c>
      <c r="E152" s="11">
        <f>E149*$Q$8</f>
        <v>163.32480000000001</v>
      </c>
      <c r="F152" s="11">
        <f>F149*$Q$8</f>
        <v>163.32480000000001</v>
      </c>
      <c r="G152" s="30">
        <f t="shared" ref="G152:G153" si="29">AVERAGE(D152:F152)</f>
        <v>163.32480000000001</v>
      </c>
      <c r="H152" s="242"/>
      <c r="I152" s="156"/>
      <c r="J152" s="157"/>
      <c r="K152" s="157"/>
      <c r="L152" s="157"/>
      <c r="M152" s="157"/>
      <c r="N152" s="198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130"/>
    </row>
    <row r="153" spans="1:52" ht="15.75" thickBot="1">
      <c r="A153" s="261"/>
      <c r="B153" s="20" t="s">
        <v>7</v>
      </c>
      <c r="C153" s="21" t="s">
        <v>12</v>
      </c>
      <c r="D153" s="22">
        <f>$P$10*10*D152/1000</f>
        <v>8.1662400000000002</v>
      </c>
      <c r="E153" s="22">
        <f>$P$10*10*E152/1000</f>
        <v>8.1662400000000002</v>
      </c>
      <c r="F153" s="22">
        <f>$P$10*10*F152/1000</f>
        <v>8.1662400000000002</v>
      </c>
      <c r="G153" s="32">
        <f t="shared" si="29"/>
        <v>8.1662400000000002</v>
      </c>
      <c r="H153" s="243"/>
      <c r="I153" s="158"/>
      <c r="J153" s="159"/>
      <c r="K153" s="159"/>
      <c r="L153" s="159"/>
      <c r="M153" s="159"/>
      <c r="N153" s="199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130"/>
    </row>
    <row r="154" spans="1:52" ht="15.75" thickBot="1">
      <c r="A154" s="255"/>
      <c r="B154" s="24"/>
      <c r="C154" s="36"/>
      <c r="D154" s="112"/>
      <c r="E154" s="112"/>
      <c r="F154" s="112"/>
      <c r="G154" s="37"/>
      <c r="H154" s="244"/>
      <c r="I154" s="76"/>
      <c r="J154" s="77"/>
      <c r="K154" s="83"/>
      <c r="L154" s="79"/>
      <c r="M154" s="82"/>
      <c r="N154" s="81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130"/>
    </row>
    <row r="155" spans="1:52">
      <c r="A155" s="256"/>
      <c r="B155" s="17"/>
      <c r="C155" s="18"/>
      <c r="D155" s="11"/>
      <c r="E155" s="11"/>
      <c r="F155" s="11"/>
      <c r="G155" s="30"/>
      <c r="H155" s="245"/>
      <c r="I155" s="182"/>
      <c r="J155" s="183"/>
      <c r="K155" s="183"/>
      <c r="L155" s="183"/>
      <c r="M155" s="183"/>
      <c r="N155" s="184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130"/>
    </row>
    <row r="156" spans="1:52">
      <c r="A156" s="256"/>
      <c r="B156" s="17"/>
      <c r="C156" s="19"/>
      <c r="D156" s="4"/>
      <c r="E156" s="4"/>
      <c r="F156" s="4"/>
      <c r="G156" s="31"/>
      <c r="H156" s="245"/>
      <c r="I156" s="185"/>
      <c r="J156" s="186"/>
      <c r="K156" s="186"/>
      <c r="L156" s="186"/>
      <c r="M156" s="186"/>
      <c r="N156" s="187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130"/>
    </row>
    <row r="157" spans="1:52">
      <c r="A157" s="256"/>
      <c r="B157" s="17"/>
      <c r="C157" s="19"/>
      <c r="D157" s="11"/>
      <c r="E157" s="11"/>
      <c r="F157" s="11"/>
      <c r="G157" s="30"/>
      <c r="H157" s="245"/>
      <c r="I157" s="185"/>
      <c r="J157" s="186"/>
      <c r="K157" s="186"/>
      <c r="L157" s="186"/>
      <c r="M157" s="186"/>
      <c r="N157" s="187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130"/>
    </row>
    <row r="158" spans="1:52" ht="15.75" thickBot="1">
      <c r="A158" s="257"/>
      <c r="B158" s="20"/>
      <c r="C158" s="21"/>
      <c r="D158" s="22"/>
      <c r="E158" s="22"/>
      <c r="F158" s="22"/>
      <c r="G158" s="32"/>
      <c r="H158" s="246"/>
      <c r="I158" s="188"/>
      <c r="J158" s="189"/>
      <c r="K158" s="189"/>
      <c r="L158" s="189"/>
      <c r="M158" s="189"/>
      <c r="N158" s="190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130"/>
    </row>
    <row r="159" spans="1:52" ht="15.75" thickBot="1">
      <c r="A159" s="104"/>
      <c r="B159" s="42"/>
      <c r="C159" s="42"/>
      <c r="D159" s="42"/>
      <c r="E159" s="42"/>
      <c r="F159" s="42"/>
      <c r="G159" s="26"/>
      <c r="H159" s="42"/>
      <c r="I159" s="59">
        <f>(AVERAGE(I4:I154))</f>
        <v>9.35</v>
      </c>
      <c r="J159" s="50">
        <f>(AVERAGE(J4:J154))</f>
        <v>58.578113207547162</v>
      </c>
      <c r="K159" s="60">
        <f>(AVERAGE(K4:K154))</f>
        <v>7.5094339622641545E-2</v>
      </c>
      <c r="L159" s="50">
        <f>(AVERAGE(L4:L154))</f>
        <v>169.67632000000003</v>
      </c>
      <c r="M159" s="49">
        <f>(AVERAGE(M4:M154))</f>
        <v>8.4838159999999956</v>
      </c>
      <c r="N159" s="61" t="str">
        <f>CONCATENATE(G3,A2,B2)</f>
        <v>Avg Sep 2019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130"/>
    </row>
    <row r="160" spans="1:52">
      <c r="A160" s="104"/>
      <c r="B160" s="263" t="s">
        <v>37</v>
      </c>
      <c r="C160" s="263"/>
      <c r="D160" s="263"/>
      <c r="E160" s="263"/>
      <c r="F160" s="263"/>
      <c r="G160" s="263"/>
      <c r="H160" s="42"/>
      <c r="I160" s="238" t="s">
        <v>32</v>
      </c>
      <c r="J160" s="239"/>
      <c r="K160" s="239"/>
      <c r="L160" s="239"/>
      <c r="M160" s="240"/>
      <c r="N160" s="28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130"/>
    </row>
    <row r="161" spans="1:52" ht="15.75" thickBot="1">
      <c r="A161" s="104"/>
      <c r="B161" s="234"/>
      <c r="C161" s="234"/>
      <c r="D161" s="234"/>
      <c r="E161" s="234"/>
      <c r="F161" s="234"/>
      <c r="G161" s="234"/>
      <c r="H161" s="42"/>
      <c r="I161" s="141" t="s">
        <v>31</v>
      </c>
      <c r="J161" s="72" t="s">
        <v>27</v>
      </c>
      <c r="K161" s="73" t="s">
        <v>28</v>
      </c>
      <c r="L161" s="74" t="s">
        <v>29</v>
      </c>
      <c r="M161" s="75" t="s">
        <v>30</v>
      </c>
      <c r="N161" s="237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130"/>
    </row>
    <row r="162" spans="1:52">
      <c r="A162" s="104"/>
      <c r="B162" s="264" t="s">
        <v>1</v>
      </c>
      <c r="C162" s="264"/>
      <c r="D162" s="264"/>
      <c r="E162" s="264"/>
      <c r="F162" s="264"/>
      <c r="G162" s="264"/>
      <c r="H162" s="42"/>
      <c r="I162" s="235" t="s">
        <v>33</v>
      </c>
      <c r="J162" s="236"/>
      <c r="K162" s="236"/>
      <c r="L162" s="236"/>
      <c r="M162" s="237"/>
      <c r="N162" s="237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130"/>
    </row>
    <row r="163" spans="1:52" ht="15.75" thickBot="1">
      <c r="A163" s="104"/>
      <c r="B163" s="262" t="s">
        <v>2</v>
      </c>
      <c r="C163" s="262"/>
      <c r="D163" s="262"/>
      <c r="E163" s="262"/>
      <c r="F163" s="262"/>
      <c r="G163" s="262"/>
      <c r="H163" s="42"/>
      <c r="I163" s="133">
        <f>+Januar!I163</f>
        <v>5.3</v>
      </c>
      <c r="J163" s="134">
        <f>+Januar!J163</f>
        <v>31</v>
      </c>
      <c r="K163" s="69">
        <f>+Januar!K163</f>
        <v>0.05</v>
      </c>
      <c r="L163" s="70">
        <f>+Januar!L163</f>
        <v>97</v>
      </c>
      <c r="M163" s="71">
        <f>+Januar!M163</f>
        <v>4.8</v>
      </c>
      <c r="N163" s="237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130"/>
    </row>
    <row r="164" spans="1:52">
      <c r="A164" s="104"/>
      <c r="B164" s="42"/>
      <c r="C164" s="42"/>
      <c r="D164" s="42"/>
      <c r="E164" s="42"/>
      <c r="F164" s="42"/>
      <c r="G164" s="26"/>
      <c r="H164" s="42"/>
      <c r="I164" s="235" t="str">
        <f>+Januar!I164</f>
        <v>Maximun for normal område</v>
      </c>
      <c r="J164" s="236"/>
      <c r="K164" s="236"/>
      <c r="L164" s="236"/>
      <c r="M164" s="237"/>
      <c r="N164" s="237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130"/>
    </row>
    <row r="165" spans="1:52" ht="15.75" thickBot="1">
      <c r="A165" s="104"/>
      <c r="B165" s="42"/>
      <c r="C165" s="42"/>
      <c r="D165" s="42"/>
      <c r="E165" s="42"/>
      <c r="F165" s="42"/>
      <c r="G165" s="26"/>
      <c r="H165" s="42"/>
      <c r="I165" s="62">
        <f>+Januar!I165</f>
        <v>7.2</v>
      </c>
      <c r="J165" s="63">
        <f>+Januar!J165</f>
        <v>44</v>
      </c>
      <c r="K165" s="64">
        <f>+Januar!K165</f>
        <v>6.2E-2</v>
      </c>
      <c r="L165" s="65">
        <f>+Januar!L165</f>
        <v>131</v>
      </c>
      <c r="M165" s="66">
        <f>+Januar!M165</f>
        <v>6.6</v>
      </c>
      <c r="N165" s="28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130"/>
    </row>
    <row r="166" spans="1:52">
      <c r="A166" s="104"/>
      <c r="B166" s="42"/>
      <c r="C166" s="42"/>
      <c r="D166" s="42"/>
      <c r="E166" s="42"/>
      <c r="F166" s="42"/>
      <c r="G166" s="26"/>
      <c r="H166" s="42"/>
      <c r="I166" s="42"/>
      <c r="J166" s="42"/>
      <c r="K166" s="129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130"/>
    </row>
    <row r="167" spans="1:52">
      <c r="A167" s="104"/>
      <c r="B167" s="42"/>
      <c r="C167" s="42"/>
      <c r="D167" s="42"/>
      <c r="E167" s="42"/>
      <c r="F167" s="42"/>
      <c r="G167" s="26"/>
      <c r="H167" s="42"/>
      <c r="I167" s="42"/>
      <c r="J167" s="42"/>
      <c r="K167" s="129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130"/>
    </row>
    <row r="168" spans="1:52">
      <c r="A168" s="104"/>
      <c r="B168" s="42"/>
      <c r="C168" s="42"/>
      <c r="D168" s="42"/>
      <c r="E168" s="42"/>
      <c r="F168" s="42"/>
      <c r="G168" s="26"/>
      <c r="H168" s="42"/>
      <c r="I168" s="42"/>
      <c r="J168" s="42"/>
      <c r="K168" s="129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130"/>
    </row>
    <row r="169" spans="1:52" ht="15.75" thickBot="1">
      <c r="A169" s="105"/>
      <c r="B169" s="106"/>
      <c r="C169" s="106"/>
      <c r="D169" s="106"/>
      <c r="E169" s="106"/>
      <c r="F169" s="106"/>
      <c r="G169" s="107"/>
      <c r="H169" s="106"/>
      <c r="I169" s="106"/>
      <c r="J169" s="106"/>
      <c r="K169" s="134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31"/>
    </row>
  </sheetData>
  <mergeCells count="75">
    <mergeCell ref="P14:Q14"/>
    <mergeCell ref="A1:H1"/>
    <mergeCell ref="A2:A3"/>
    <mergeCell ref="B2:C3"/>
    <mergeCell ref="D2:G2"/>
    <mergeCell ref="I3:M3"/>
    <mergeCell ref="A4:A8"/>
    <mergeCell ref="H4:H8"/>
    <mergeCell ref="A19:A23"/>
    <mergeCell ref="H19:H23"/>
    <mergeCell ref="A24:A28"/>
    <mergeCell ref="H24:H28"/>
    <mergeCell ref="A9:A13"/>
    <mergeCell ref="H9:H13"/>
    <mergeCell ref="A14:A18"/>
    <mergeCell ref="H14:H18"/>
    <mergeCell ref="A39:A43"/>
    <mergeCell ref="H39:H43"/>
    <mergeCell ref="A44:A48"/>
    <mergeCell ref="H44:H48"/>
    <mergeCell ref="A29:A33"/>
    <mergeCell ref="H29:H33"/>
    <mergeCell ref="A34:A38"/>
    <mergeCell ref="H34:H38"/>
    <mergeCell ref="A59:A63"/>
    <mergeCell ref="H59:H63"/>
    <mergeCell ref="A64:A68"/>
    <mergeCell ref="H64:H68"/>
    <mergeCell ref="A49:A53"/>
    <mergeCell ref="H49:H53"/>
    <mergeCell ref="A54:A58"/>
    <mergeCell ref="H54:H58"/>
    <mergeCell ref="A79:A83"/>
    <mergeCell ref="H79:H83"/>
    <mergeCell ref="A84:A88"/>
    <mergeCell ref="H84:H88"/>
    <mergeCell ref="A69:A73"/>
    <mergeCell ref="H69:H73"/>
    <mergeCell ref="A74:A78"/>
    <mergeCell ref="H74:H78"/>
    <mergeCell ref="A99:A103"/>
    <mergeCell ref="H99:H103"/>
    <mergeCell ref="A104:A108"/>
    <mergeCell ref="H104:H108"/>
    <mergeCell ref="A89:A93"/>
    <mergeCell ref="H89:H93"/>
    <mergeCell ref="A94:A98"/>
    <mergeCell ref="H94:H98"/>
    <mergeCell ref="A119:A123"/>
    <mergeCell ref="H119:H123"/>
    <mergeCell ref="A124:A128"/>
    <mergeCell ref="H124:H128"/>
    <mergeCell ref="A109:A113"/>
    <mergeCell ref="H109:H113"/>
    <mergeCell ref="A114:A118"/>
    <mergeCell ref="H114:H118"/>
    <mergeCell ref="A139:A143"/>
    <mergeCell ref="H139:H143"/>
    <mergeCell ref="A144:A148"/>
    <mergeCell ref="H144:H148"/>
    <mergeCell ref="A129:A133"/>
    <mergeCell ref="H129:H133"/>
    <mergeCell ref="A134:A138"/>
    <mergeCell ref="H134:H138"/>
    <mergeCell ref="I160:M160"/>
    <mergeCell ref="N160:N165"/>
    <mergeCell ref="B162:G162"/>
    <mergeCell ref="I162:M162"/>
    <mergeCell ref="B163:G163"/>
    <mergeCell ref="I164:M164"/>
    <mergeCell ref="A149:A153"/>
    <mergeCell ref="H149:H153"/>
    <mergeCell ref="A154:A158"/>
    <mergeCell ref="H154:H158"/>
    <mergeCell ref="B160:G160"/>
  </mergeCells>
  <dataValidations disablePrompts="1" count="1">
    <dataValidation type="list" allowBlank="1" showInputMessage="1" showErrorMessage="1" errorTitle="Mængde fuldblod" error="Din mængde fuldblod_x000a_er fejlangivet" promptTitle="Mængde fuldblod" prompt="Angiv mængde fuldblod_x000a_i din krop" sqref="P10">
      <formula1>$P$15:$P$22</formula1>
    </dataValidation>
  </dataValidations>
  <hyperlinks>
    <hyperlink ref="B16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Januar</vt:lpstr>
      <vt:lpstr>Februar</vt:lpstr>
      <vt:lpstr>Marts</vt:lpstr>
      <vt:lpstr>April</vt:lpstr>
      <vt:lpstr>Maj</vt:lpstr>
      <vt:lpstr>Juni</vt:lpstr>
      <vt:lpstr>Juli</vt:lpstr>
      <vt:lpstr>August</vt:lpstr>
      <vt:lpstr>September</vt:lpstr>
      <vt:lpstr>Oktober</vt:lpstr>
      <vt:lpstr>November</vt:lpstr>
      <vt:lpstr>December</vt:lpstr>
      <vt:lpstr>Året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cp:lastPrinted>2017-11-28T07:30:06Z</cp:lastPrinted>
  <dcterms:created xsi:type="dcterms:W3CDTF">2014-11-02T07:02:58Z</dcterms:created>
  <dcterms:modified xsi:type="dcterms:W3CDTF">2019-01-25T16:05:38Z</dcterms:modified>
</cp:coreProperties>
</file>